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mhcschl-my.sharepoint.com/personal/caucoin_cmhc-schl_gc_ca/Documents/Contribution Framework Project/Program Documentation/Viability Spreadsheets/"/>
    </mc:Choice>
  </mc:AlternateContent>
  <xr:revisionPtr revIDLastSave="1271" documentId="8_{C0D615DD-7E39-450B-AEC0-082194B8F8D7}" xr6:coauthVersionLast="47" xr6:coauthVersionMax="47" xr10:uidLastSave="{CDCCD25C-4590-44FA-8F1F-89374D81F8AA}"/>
  <bookViews>
    <workbookView xWindow="-23148" yWindow="-108" windowWidth="23256" windowHeight="12576" tabRatio="823" firstSheet="1" activeTab="1" xr2:uid="{3D91B4E5-7CFA-463D-BFC2-EA618FD98BB6}"/>
  </bookViews>
  <sheets>
    <sheet name="Program Requirements" sheetId="5" state="hidden" r:id="rId1"/>
    <sheet name="Step 1- Questions" sheetId="21" r:id="rId2"/>
    <sheet name="Step 2- Rents &amp; Affordability" sheetId="17" r:id="rId3"/>
    <sheet name="Step 3- Capital Budget" sheetId="13" r:id="rId4"/>
    <sheet name="Step 4- Operating Budget" sheetId="14" r:id="rId5"/>
    <sheet name="Step 5- Eligibility Check" sheetId="22" r:id="rId6"/>
    <sheet name="Step 6- NHCF Funding" sheetId="20" r:id="rId7"/>
    <sheet name="Info for drop downs (Hide)" sheetId="6" state="hidden" r:id="rId8"/>
  </sheets>
  <definedNames>
    <definedName name="R_Uni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0" l="1"/>
  <c r="E15" i="20"/>
  <c r="C11" i="20"/>
  <c r="C13" i="13" l="1"/>
  <c r="D7" i="22"/>
  <c r="D6" i="22"/>
  <c r="C14" i="13" l="1"/>
  <c r="C15" i="13" s="1"/>
  <c r="D16" i="20" l="1"/>
  <c r="C2" i="20"/>
  <c r="E76" i="20" l="1"/>
  <c r="E79" i="20"/>
  <c r="H59" i="20"/>
  <c r="E78" i="20" s="1"/>
  <c r="F79" i="20"/>
  <c r="D78" i="20" l="1"/>
  <c r="H51" i="20"/>
  <c r="D76" i="20"/>
  <c r="F43" i="17"/>
  <c r="G43" i="17" s="1"/>
  <c r="D3" i="20" l="1"/>
  <c r="H43" i="17"/>
  <c r="C38" i="14"/>
  <c r="C30" i="14"/>
  <c r="D30" i="17"/>
  <c r="D28" i="20"/>
  <c r="D30" i="20" s="1"/>
  <c r="D29" i="20"/>
  <c r="D27" i="20"/>
  <c r="D79" i="20"/>
  <c r="D5" i="20" s="1"/>
  <c r="C59" i="14"/>
  <c r="G26" i="17"/>
  <c r="E39" i="17"/>
  <c r="F62" i="17"/>
  <c r="F61" i="17"/>
  <c r="F60" i="17"/>
  <c r="G60" i="17" s="1"/>
  <c r="F59" i="17"/>
  <c r="G59" i="17" s="1"/>
  <c r="H59" i="17" s="1"/>
  <c r="F58" i="17"/>
  <c r="F57" i="17"/>
  <c r="G57" i="17" s="1"/>
  <c r="H57" i="17" s="1"/>
  <c r="F56" i="17"/>
  <c r="F55" i="17"/>
  <c r="G55" i="17" s="1"/>
  <c r="H55" i="17" s="1"/>
  <c r="F54" i="17"/>
  <c r="F53" i="17"/>
  <c r="F52" i="17"/>
  <c r="G52" i="17" s="1"/>
  <c r="H52" i="17" s="1"/>
  <c r="F51" i="17"/>
  <c r="G51" i="17" s="1"/>
  <c r="H51" i="17" s="1"/>
  <c r="F50" i="17"/>
  <c r="F49" i="17"/>
  <c r="F48" i="17"/>
  <c r="F47" i="17"/>
  <c r="F46" i="17"/>
  <c r="G46" i="17" s="1"/>
  <c r="F45" i="17"/>
  <c r="G45" i="17" s="1"/>
  <c r="F44" i="17"/>
  <c r="G44" i="17" s="1"/>
  <c r="G47" i="17" l="1"/>
  <c r="H47" i="17" s="1"/>
  <c r="G53" i="17"/>
  <c r="H53" i="17" s="1"/>
  <c r="G48" i="17"/>
  <c r="B48" i="17" s="1"/>
  <c r="G54" i="17"/>
  <c r="H54" i="17" s="1"/>
  <c r="G49" i="17"/>
  <c r="B49" i="17" s="1"/>
  <c r="G62" i="17"/>
  <c r="H62" i="17" s="1"/>
  <c r="G58" i="17"/>
  <c r="B58" i="17" s="1"/>
  <c r="G50" i="17"/>
  <c r="B50" i="17" s="1"/>
  <c r="G61" i="17"/>
  <c r="H61" i="17" s="1"/>
  <c r="G56" i="17"/>
  <c r="H56" i="17" s="1"/>
  <c r="B55" i="17"/>
  <c r="B52" i="17"/>
  <c r="B51" i="17"/>
  <c r="H60" i="17"/>
  <c r="B60" i="17"/>
  <c r="B59" i="17"/>
  <c r="B57" i="17"/>
  <c r="B61" i="17" l="1"/>
  <c r="B53" i="17"/>
  <c r="B56" i="17"/>
  <c r="H49" i="17"/>
  <c r="B62" i="17"/>
  <c r="H48" i="17"/>
  <c r="B47" i="17"/>
  <c r="B54" i="17"/>
  <c r="H50" i="17"/>
  <c r="H58" i="17"/>
  <c r="C7" i="14"/>
  <c r="C17" i="14" s="1"/>
  <c r="F78" i="20" l="1"/>
  <c r="C16" i="14"/>
  <c r="C18" i="14" s="1"/>
  <c r="D6" i="20" l="1"/>
  <c r="B46" i="17" l="1"/>
  <c r="H46" i="17"/>
  <c r="B43" i="17"/>
  <c r="B44" i="17"/>
  <c r="H44" i="17"/>
  <c r="H45" i="17"/>
  <c r="B45" i="17"/>
  <c r="C9" i="13"/>
  <c r="C32" i="14"/>
  <c r="C40" i="14" s="1"/>
  <c r="D4" i="5"/>
  <c r="C60" i="14" l="1"/>
  <c r="C64" i="14" s="1"/>
  <c r="C65" i="14"/>
  <c r="D9" i="17"/>
  <c r="G9" i="17" l="1"/>
  <c r="G10" i="17"/>
  <c r="G11" i="17" s="1"/>
  <c r="D10" i="17"/>
  <c r="H49" i="20" s="1"/>
  <c r="B61" i="14"/>
  <c r="D5" i="22" s="1"/>
  <c r="C12" i="17"/>
  <c r="D3" i="22" s="1"/>
  <c r="H55" i="20"/>
  <c r="F12" i="17" l="1"/>
  <c r="D4" i="22" s="1"/>
  <c r="D8" i="22" s="1"/>
  <c r="H50" i="20"/>
  <c r="H56" i="20"/>
  <c r="H57" i="20" l="1"/>
  <c r="F77" i="20" s="1"/>
  <c r="H52" i="20"/>
  <c r="D77" i="20" l="1"/>
  <c r="D80" i="20" s="1"/>
  <c r="E77" i="20"/>
  <c r="E80" i="20" s="1"/>
  <c r="D4" i="20" l="1"/>
  <c r="D7" i="20" l="1"/>
  <c r="D14" i="20" s="1"/>
  <c r="C16" i="13" l="1"/>
  <c r="C17" i="13" s="1"/>
  <c r="D10" i="20"/>
  <c r="D9" i="20" s="1"/>
  <c r="C18" i="13" l="1"/>
</calcChain>
</file>

<file path=xl/sharedStrings.xml><?xml version="1.0" encoding="utf-8"?>
<sst xmlns="http://schemas.openxmlformats.org/spreadsheetml/2006/main" count="337" uniqueCount="259">
  <si>
    <t>Requirement</t>
  </si>
  <si>
    <t>Definition</t>
  </si>
  <si>
    <t>Confirmation</t>
  </si>
  <si>
    <t>Affordability</t>
  </si>
  <si>
    <t>Rents for at least 30% of the units must be less than 80% of the Median Market Rent and maintained
for a minimum of 20 years</t>
  </si>
  <si>
    <t>Energy Efficiency</t>
  </si>
  <si>
    <r>
      <rPr>
        <b/>
        <sz val="11"/>
        <color theme="1"/>
        <rFont val="Calibri"/>
        <family val="2"/>
        <scheme val="minor"/>
      </rPr>
      <t xml:space="preserve">New Construction </t>
    </r>
    <r>
      <rPr>
        <sz val="11"/>
        <color theme="1"/>
        <rFont val="Calibri"/>
        <family val="2"/>
        <scheme val="minor"/>
      </rPr>
      <t xml:space="preserve">– Projects must demonstrate that they will either achieve a 25% decrease in energy consumption and Greenhouse Gas (GHG) emissions relative to the 2015 National Energy
Code for Buildings or the 2015 National Building Code; OR a 15% decrease relative to the 2017 National Energy Code for Buildings
</t>
    </r>
    <r>
      <rPr>
        <b/>
        <sz val="11"/>
        <color theme="1"/>
        <rFont val="Calibri"/>
        <family val="2"/>
        <scheme val="minor"/>
      </rPr>
      <t xml:space="preserve">
Repair (Renewal)</t>
    </r>
    <r>
      <rPr>
        <sz val="11"/>
        <color theme="1"/>
        <rFont val="Calibri"/>
        <family val="2"/>
        <scheme val="minor"/>
      </rPr>
      <t xml:space="preserve"> – Projects must demonstrate that they will achieve a 25% reduction in energy use
and Greenhouse Gas (GHG) emissions relative to past performance.
</t>
    </r>
  </si>
  <si>
    <t>Y</t>
  </si>
  <si>
    <t>Accessiblity</t>
  </si>
  <si>
    <r>
      <rPr>
        <b/>
        <sz val="11"/>
        <color theme="1"/>
        <rFont val="Calibri"/>
        <family val="2"/>
        <scheme val="minor"/>
      </rPr>
      <t>Option 1:</t>
    </r>
    <r>
      <rPr>
        <sz val="11"/>
        <color theme="1"/>
        <rFont val="Calibri"/>
        <family val="2"/>
        <scheme val="minor"/>
      </rPr>
      <t xml:space="preserve"> 20% of dwelling units meet accessibility standards (see Table A) and common areas are ‘barrier-free’ (see Table B); OR
</t>
    </r>
    <r>
      <rPr>
        <b/>
        <sz val="11"/>
        <color theme="1"/>
        <rFont val="Calibri"/>
        <family val="2"/>
        <scheme val="minor"/>
      </rPr>
      <t>Option 2:</t>
    </r>
    <r>
      <rPr>
        <sz val="11"/>
        <color theme="1"/>
        <rFont val="Calibri"/>
        <family val="2"/>
        <scheme val="minor"/>
      </rPr>
      <t xml:space="preserve"> The entire project (common areas and dwelling units) has full universal design (see Table C)</t>
    </r>
  </si>
  <si>
    <t>Flexibility Requested</t>
  </si>
  <si>
    <t>Financial Viability</t>
  </si>
  <si>
    <t>Sufficient financial and operational ability to carry the project and an overall project DCR &gt; 1.0</t>
  </si>
  <si>
    <t>Partnership</t>
  </si>
  <si>
    <t>Partnerships/Support from others such as non-profit or for-profit developers, Indigenous groups, First Nation Government, Provinces/Territories or Municipalities.</t>
  </si>
  <si>
    <t>Construction Exerience</t>
  </si>
  <si>
    <t>Must enter into a fixed price contract with a general contractor who has a minimum of 5 years experience building projects of similar size, cost, building form and construction type in the same market area</t>
  </si>
  <si>
    <t>Property Management</t>
  </si>
  <si>
    <t>Applicant must have at least five years experience operating a housing property of similar type and size OR a formal property management contract with a professional
third party firm.</t>
  </si>
  <si>
    <t>Confirmation that the site is free and clear of environmental issues</t>
  </si>
  <si>
    <t>An ESA will be required prior to funding</t>
  </si>
  <si>
    <t>Please answer the below 5 questions:</t>
  </si>
  <si>
    <t>Additional Questions</t>
  </si>
  <si>
    <r>
      <t xml:space="preserve">Are you a Black-Led or Black-Serving Organization?
</t>
    </r>
    <r>
      <rPr>
        <i/>
        <sz val="11"/>
        <color theme="1"/>
        <rFont val="Calibri"/>
        <family val="2"/>
        <scheme val="minor"/>
      </rPr>
      <t>By selecting Yes, you are attesting that at least two-thirds of your leadership and governance positions are occupied by people self-identifying as Black.</t>
    </r>
  </si>
  <si>
    <t>Project Purpose</t>
  </si>
  <si>
    <t>New Construction</t>
  </si>
  <si>
    <t>Is the project Shelter, Supportive or Transitional Housing?</t>
  </si>
  <si>
    <t>Accessibility</t>
  </si>
  <si>
    <t>&gt; 35% Decrease relative to the 2015 NECB/NBC</t>
  </si>
  <si>
    <t>*All Orange cells need to be completed</t>
  </si>
  <si>
    <t>Capital Budget</t>
  </si>
  <si>
    <t>Project Budget</t>
  </si>
  <si>
    <t>Total Project Costs</t>
  </si>
  <si>
    <t>Budget Date</t>
  </si>
  <si>
    <t>Budget Classification</t>
  </si>
  <si>
    <t>Class C</t>
  </si>
  <si>
    <t>Contingency (%) Included</t>
  </si>
  <si>
    <t>&gt;10%</t>
  </si>
  <si>
    <t>Cost per unit</t>
  </si>
  <si>
    <t>Capital Funding Sources</t>
  </si>
  <si>
    <t>Summary</t>
  </si>
  <si>
    <t>Budget</t>
  </si>
  <si>
    <t>LESS Total Other Sources</t>
  </si>
  <si>
    <t>=NHCF Contribution Required</t>
  </si>
  <si>
    <t>Compare to: NHCF Contribution Eligible</t>
  </si>
  <si>
    <t>Surplus (Deficit)</t>
  </si>
  <si>
    <t>Hidden Rows</t>
  </si>
  <si>
    <t>Scenario</t>
  </si>
  <si>
    <t>Comment</t>
  </si>
  <si>
    <t>NHCF Contribution Required &lt; NHCF Contribution Eligible</t>
  </si>
  <si>
    <t>Result: Required Funding &lt; Eligible funding
Action: Continue to submit for the lesser amount. This will have a positive impact on prioritization.</t>
  </si>
  <si>
    <t>NHCF Contribution Required &gt; NHCF Contribution Eligible</t>
  </si>
  <si>
    <t>Result: Required Funding &gt; Eligible funding. There is a funding gap. 
Action: To proceed, all sources need to be identified. Speak with your CMHC Representative.</t>
  </si>
  <si>
    <t>NHCF Contribution Required = NHCF Contribution Eligible</t>
  </si>
  <si>
    <t>Result: Required Funding = Eligible funding.
Action: Proceed with application for eligible amount.</t>
  </si>
  <si>
    <t>Complete as applicable for other funding sources:</t>
  </si>
  <si>
    <t>Source 1</t>
  </si>
  <si>
    <t xml:space="preserve">Name </t>
  </si>
  <si>
    <t>Program</t>
  </si>
  <si>
    <t>Type</t>
  </si>
  <si>
    <t>Forgivable Loan</t>
  </si>
  <si>
    <t>Amount</t>
  </si>
  <si>
    <t>Status</t>
  </si>
  <si>
    <t>Confirmed</t>
  </si>
  <si>
    <t>Source 2</t>
  </si>
  <si>
    <t>Source 3</t>
  </si>
  <si>
    <t>Source 4</t>
  </si>
  <si>
    <t>Source 5</t>
  </si>
  <si>
    <t>TEST 1- # of Affordable Units</t>
  </si>
  <si>
    <t>TEST 2- Depth of Affordability</t>
  </si>
  <si>
    <t>Purpose:</t>
  </si>
  <si>
    <t xml:space="preserve"> Confirms the number of units below 80% MMR</t>
  </si>
  <si>
    <t>Confirms the average level of affordability</t>
  </si>
  <si>
    <t>NHCF Minimum Requirement:</t>
  </si>
  <si>
    <t xml:space="preserve"> The minimum requirement to be eligible for NHCF funding is 30%</t>
  </si>
  <si>
    <t>To be eligible for NHCF funding, this must be below 80%</t>
  </si>
  <si>
    <t>Results</t>
  </si>
  <si>
    <t># of units with rents below 80% MMR</t>
  </si>
  <si>
    <t>Median Market rent (weighted avg.)</t>
  </si>
  <si>
    <t>% of units with rents below 80% MMR</t>
  </si>
  <si>
    <t>Subject (weighted avg of affordable rents)</t>
  </si>
  <si>
    <t>Average level of Affordability</t>
  </si>
  <si>
    <t>To complete this tab you will need data from CMHC's Housing Market Information (HMI) Portal</t>
  </si>
  <si>
    <t>Accessing CMHC's Housing Market Information (HMI) Portal</t>
  </si>
  <si>
    <t>You can access the HMI via this link</t>
  </si>
  <si>
    <t>Step 1: Select  the appropriate Province. Record this information under "Province" below.</t>
  </si>
  <si>
    <t>Step 2: Select  the appropriate Municipality. Record this information under "Municipality" below.</t>
  </si>
  <si>
    <t>Step 3: Select  the appropriate Survey. Record this information under "Survey Zone" below.</t>
  </si>
  <si>
    <t>Note: If your project is not located in a surveyed centre or you are unable to find the required data, please contact your CMHC Specialist</t>
  </si>
  <si>
    <t>Step 5: Click on "Full view"- In the tables on the left panel select "Primary Rental Market" and then "Median Rent ($)"</t>
  </si>
  <si>
    <t>Step 6:  Select the correct unit type (row vs. apartment). Record the MMRs for each bedroom type in the table below</t>
  </si>
  <si>
    <t xml:space="preserve"> Step 7: Complete the Summary tables below to reflect the details of the project's affordable and market units.</t>
  </si>
  <si>
    <t>Project Location</t>
  </si>
  <si>
    <t>Unit Type</t>
  </si>
  <si>
    <t>Median Market Rent (MMR)</t>
  </si>
  <si>
    <t>Province</t>
  </si>
  <si>
    <t>SRO (with rental income)</t>
  </si>
  <si>
    <t>Municipality</t>
  </si>
  <si>
    <t>Other</t>
  </si>
  <si>
    <t>Bachelor</t>
  </si>
  <si>
    <t xml:space="preserve">      If other, please specify:</t>
  </si>
  <si>
    <t>1 Bedroom</t>
  </si>
  <si>
    <t>Survey Zone</t>
  </si>
  <si>
    <t>2 Bedroom</t>
  </si>
  <si>
    <t>Total Units/Beds</t>
  </si>
  <si>
    <t>3+ Bedroom</t>
  </si>
  <si>
    <t>Project Location Example:</t>
  </si>
  <si>
    <t>Potential Gross Income (Total rental income)</t>
  </si>
  <si>
    <t>Summary of Units/Beds with Rental Income</t>
  </si>
  <si>
    <t>&lt;80%?</t>
  </si>
  <si>
    <t># of units/bed</t>
  </si>
  <si>
    <t>Monthly Rent</t>
  </si>
  <si>
    <t>MMR</t>
  </si>
  <si>
    <t>% MMR</t>
  </si>
  <si>
    <t>Affordable?</t>
  </si>
  <si>
    <t>Summary of Units/Beds- No Rental Income</t>
  </si>
  <si>
    <t># of units</t>
  </si>
  <si>
    <t>Vacancy rate from Housing Market Information Portal</t>
  </si>
  <si>
    <t>Net Operating Income (NOI)</t>
  </si>
  <si>
    <t>Annual Residential Income</t>
  </si>
  <si>
    <t>Other income</t>
  </si>
  <si>
    <t>Parking</t>
  </si>
  <si>
    <t>Storage lockers</t>
  </si>
  <si>
    <t>Laundry</t>
  </si>
  <si>
    <t>Operational Funding (Municipal, Provincial / Territorial, Federal)</t>
  </si>
  <si>
    <t>Other (describe)</t>
  </si>
  <si>
    <t>TOTAL INCOME</t>
  </si>
  <si>
    <t>Less: Vacancy rate /bad debt</t>
  </si>
  <si>
    <t>Effective Gross Income (EGI)</t>
  </si>
  <si>
    <t>Residential Operating Expenses</t>
  </si>
  <si>
    <t>Property Taxes</t>
  </si>
  <si>
    <t>Insurance</t>
  </si>
  <si>
    <t>Utilities</t>
  </si>
  <si>
    <t>Repairs &amp; Maintenance</t>
  </si>
  <si>
    <t>Management</t>
  </si>
  <si>
    <t>Salaries</t>
  </si>
  <si>
    <t>Replacement Reserve</t>
  </si>
  <si>
    <t>Total OPEX</t>
  </si>
  <si>
    <t>Residential NOI</t>
  </si>
  <si>
    <t>Non-Residential Space (If applicable)</t>
  </si>
  <si>
    <t>Total Revenue</t>
  </si>
  <si>
    <t>Total Expenses</t>
  </si>
  <si>
    <t>Non- Residential NOI</t>
  </si>
  <si>
    <t>Total NOI</t>
  </si>
  <si>
    <t>Total Project Debt</t>
  </si>
  <si>
    <t>Project Debt (to remain at project completion)</t>
  </si>
  <si>
    <t>SOURCE 1</t>
  </si>
  <si>
    <t>TOTAL annual P&amp;I</t>
  </si>
  <si>
    <t>Amortization (yrs)</t>
  </si>
  <si>
    <t>Interest Rate</t>
  </si>
  <si>
    <t>SOURCE 2</t>
  </si>
  <si>
    <t>SOURCE 3</t>
  </si>
  <si>
    <t>Financial Viability &amp; DCR</t>
  </si>
  <si>
    <t>Total Annual debt servicing</t>
  </si>
  <si>
    <t>Debt Coverage Ratio (DCR)-MUST Be greater than 1.0 OR other funders' requirements</t>
  </si>
  <si>
    <t>HIDDEN CALCULATIONS</t>
  </si>
  <si>
    <t>DCR&gt;1</t>
  </si>
  <si>
    <t>NOI &gt;0</t>
  </si>
  <si>
    <t>NHCF Eligibility Check</t>
  </si>
  <si>
    <t>Affordability- Test 1</t>
  </si>
  <si>
    <t>Affordability- Test 2</t>
  </si>
  <si>
    <t>Eligibility Status</t>
  </si>
  <si>
    <t>*All NHCF program requirements still apply. See Product Fact Sheet for more information</t>
  </si>
  <si>
    <t xml:space="preserve">Base Funding </t>
  </si>
  <si>
    <t>+ Social Outcomes Premium</t>
  </si>
  <si>
    <t>+ Project Type Premium</t>
  </si>
  <si>
    <t>+ Construction Cost Premium</t>
  </si>
  <si>
    <t>= Eligible Per Unit Amount</t>
  </si>
  <si>
    <t>NHCF Funding for Approval*:</t>
  </si>
  <si>
    <t>Eligible Funding</t>
  </si>
  <si>
    <t>Eligible per unit amount * # of units</t>
  </si>
  <si>
    <t>Funding Required</t>
  </si>
  <si>
    <t>Required funding from Capital Budget tab</t>
  </si>
  <si>
    <t>Definitions</t>
  </si>
  <si>
    <t>1) Base Funding</t>
  </si>
  <si>
    <t>All projects that are eligible for NHCF funding will receive the minimum base funding. There are three potential premiums that a project may be eligible for, which are described below.</t>
  </si>
  <si>
    <t>2) Social Outcomes Premium</t>
  </si>
  <si>
    <r>
      <t xml:space="preserve">To be eligible for this premium projects must exceed the minimum criteria for </t>
    </r>
    <r>
      <rPr>
        <b/>
        <u/>
        <sz val="12"/>
        <rFont val="Calibri"/>
        <family val="2"/>
        <scheme val="minor"/>
      </rPr>
      <t>both</t>
    </r>
    <r>
      <rPr>
        <sz val="12"/>
        <rFont val="Calibri"/>
        <family val="2"/>
        <scheme val="minor"/>
      </rPr>
      <t xml:space="preserve"> affordability and energy efficiency: </t>
    </r>
  </si>
  <si>
    <t>Minimum Criteria to Qualify for Social Outcome Premium</t>
  </si>
  <si>
    <t>Energy Efficiency (Relative to 2015 NECB/NBC)</t>
  </si>
  <si>
    <t>Energy Efficiency (Relative to 2017 NECB/NBC)</t>
  </si>
  <si>
    <t>Energy Efficiency (Relative to past performance for repairs)</t>
  </si>
  <si>
    <t>3) Project Type Premium</t>
  </si>
  <si>
    <t xml:space="preserve">Project Cost Premiums are limited to the below project types:
</t>
  </si>
  <si>
    <t>Supportive</t>
  </si>
  <si>
    <t>Transitional</t>
  </si>
  <si>
    <t>Shelter</t>
  </si>
  <si>
    <t>4) Construction Cost Premium</t>
  </si>
  <si>
    <t>Project cost premiums are limited to projects in regions with the highest construction cost as per the most recent Altus Construction Cost Guide. Regions are defined based on CMHC's Housing Market Information Portal. For 2022, Construction Cost premiums are awarded to the following Municipalities (click each link for a defined map):</t>
  </si>
  <si>
    <t>Toronto</t>
  </si>
  <si>
    <t>Vancouver</t>
  </si>
  <si>
    <t>Funding</t>
  </si>
  <si>
    <t>Outcome</t>
  </si>
  <si>
    <t>Threshold for Meets</t>
  </si>
  <si>
    <t>Threshold for Exceeds</t>
  </si>
  <si>
    <t>Meets/Exceeds</t>
  </si>
  <si>
    <t>TOTAL</t>
  </si>
  <si>
    <t>EE Reduction</t>
  </si>
  <si>
    <t>25-35% Decrease relative to the 2015 NECB/NBC</t>
  </si>
  <si>
    <t>MEETS</t>
  </si>
  <si>
    <t>EXCEEDS</t>
  </si>
  <si>
    <t>Test 1:  % of units with rents below 80% MMR</t>
  </si>
  <si>
    <t>15-25% Decrease relative to the 2017 NECB/NBC</t>
  </si>
  <si>
    <t>Test 2: Average level of Affordability</t>
  </si>
  <si>
    <t>&gt; 25% Decrease relative to the 2017 NECB/NBC</t>
  </si>
  <si>
    <t>OUTCOME:</t>
  </si>
  <si>
    <t>25-35% Decrease relative to past performance (repairs)</t>
  </si>
  <si>
    <t>&gt; 35% Decrease relative to past performance (repairs)</t>
  </si>
  <si>
    <t>Is the project eligible for cost premium?</t>
  </si>
  <si>
    <t>Wording for Social Outcomes tables:</t>
  </si>
  <si>
    <t>Exceed</t>
  </si>
  <si>
    <t>Min 40% units &lt; 70% MMR</t>
  </si>
  <si>
    <t>&gt; 35% reduction in both energy consumption &amp; GhG</t>
  </si>
  <si>
    <t>&gt; 25% reduction in both energy consumption &amp; GhG</t>
  </si>
  <si>
    <t>Repair/Renewal</t>
  </si>
  <si>
    <t>Base Funding</t>
  </si>
  <si>
    <t>Possible Premiums</t>
  </si>
  <si>
    <t>Social Outcomes Premium</t>
  </si>
  <si>
    <t>Construction Cost Premium</t>
  </si>
  <si>
    <t>Project Type Premium</t>
  </si>
  <si>
    <t>Project Outcome</t>
  </si>
  <si>
    <t>Priority Groups</t>
  </si>
  <si>
    <t>Women and Children</t>
  </si>
  <si>
    <t>Women and Children fleeing domestic violence</t>
  </si>
  <si>
    <t>Seniors</t>
  </si>
  <si>
    <t>Indigenous peoples</t>
  </si>
  <si>
    <t>People with Disabilities;</t>
  </si>
  <si>
    <t>People dealing with mental health and addiction issues</t>
  </si>
  <si>
    <t>Veterans</t>
  </si>
  <si>
    <t>LGBTQ2+</t>
  </si>
  <si>
    <t>Racialized Groups</t>
  </si>
  <si>
    <t>Newcomers (including refugees)</t>
  </si>
  <si>
    <t>Individuals and families experiencing homelessness</t>
  </si>
  <si>
    <t>Young Adults</t>
  </si>
  <si>
    <t>GTA/Vancouver</t>
  </si>
  <si>
    <t>Rest of Canada</t>
  </si>
  <si>
    <t>Non Res Space</t>
  </si>
  <si>
    <t>N/A</t>
  </si>
  <si>
    <t>&lt; 30%</t>
  </si>
  <si>
    <t>&gt;=30%</t>
  </si>
  <si>
    <t>Contingency</t>
  </si>
  <si>
    <t>&lt; 5%</t>
  </si>
  <si>
    <t>5-10%</t>
  </si>
  <si>
    <t>Class D</t>
  </si>
  <si>
    <t>Class A</t>
  </si>
  <si>
    <t>Prepared by Architect or Engineer</t>
  </si>
  <si>
    <t>Funding Status</t>
  </si>
  <si>
    <t>Intend to apply</t>
  </si>
  <si>
    <t>In progress/Applied</t>
  </si>
  <si>
    <t>Money Spent</t>
  </si>
  <si>
    <t>Money in Hand (Not spent)</t>
  </si>
  <si>
    <t>Funding Type</t>
  </si>
  <si>
    <t>Grant/Contribution</t>
  </si>
  <si>
    <t>Loan</t>
  </si>
  <si>
    <t>Cash Equity</t>
  </si>
  <si>
    <t>Non-Profit / Co-op / Indigenous Group or Government</t>
  </si>
  <si>
    <t>Province / Territory / Municipality</t>
  </si>
  <si>
    <t>Organization Type</t>
  </si>
  <si>
    <t>30% or 40% of final budgeted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</si>
</sst>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 #,##0_-;\-* #,##0_-;_-* &quot;-&quot;??_-;_-@_-"/>
    <numFmt numFmtId="166" formatCode="_-&quot;$&quot;* #,##0_-;\-&quot;$&quot;* #,##0_-;_-&quot;$&quot;* &quot;-&quot;??_-;_-@_-"/>
    <numFmt numFmtId="167" formatCode="_(&quot;$&quot;* #,##0_);_(&quot;$&quot;* \(#,##0\);_(&quot;$&quot;* &quot;-&quot;??_);_(@_)"/>
    <numFmt numFmtId="168" formatCode="_(* #,##0.0_);_(* \(#,##0.0\);_(* &quot;-&quot;?_);_(@_)"/>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u/>
      <sz val="11"/>
      <color theme="10"/>
      <name val="Calibri"/>
      <family val="2"/>
      <scheme val="minor"/>
    </font>
    <font>
      <b/>
      <sz val="10"/>
      <color theme="1"/>
      <name val="Calibri"/>
      <family val="2"/>
      <scheme val="minor"/>
    </font>
    <font>
      <b/>
      <sz val="16"/>
      <color theme="1"/>
      <name val="Calibri"/>
      <family val="2"/>
      <scheme val="minor"/>
    </font>
    <font>
      <sz val="16"/>
      <color theme="1"/>
      <name val="Calibri"/>
      <family val="2"/>
      <scheme val="minor"/>
    </font>
    <font>
      <sz val="10"/>
      <color theme="1"/>
      <name val="Calibri"/>
      <family val="2"/>
      <scheme val="minor"/>
    </font>
    <font>
      <b/>
      <u/>
      <sz val="16"/>
      <color theme="1"/>
      <name val="Calibri"/>
      <family val="2"/>
      <scheme val="minor"/>
    </font>
    <font>
      <b/>
      <u/>
      <sz val="14"/>
      <color theme="4"/>
      <name val="Calibri"/>
      <family val="2"/>
      <scheme val="minor"/>
    </font>
    <font>
      <i/>
      <sz val="10"/>
      <color theme="1"/>
      <name val="Calibri"/>
      <family val="2"/>
      <scheme val="minor"/>
    </font>
    <font>
      <b/>
      <sz val="11"/>
      <color rgb="FFFF0000"/>
      <name val="Calibri"/>
      <family val="2"/>
      <scheme val="minor"/>
    </font>
    <font>
      <sz val="12"/>
      <color rgb="FF0070C0"/>
      <name val="Calibri"/>
      <family val="2"/>
      <scheme val="minor"/>
    </font>
    <font>
      <sz val="11"/>
      <color rgb="FF0070C0"/>
      <name val="Calibri"/>
      <family val="2"/>
      <scheme val="minor"/>
    </font>
    <font>
      <i/>
      <sz val="11"/>
      <color theme="1"/>
      <name val="Calibri"/>
      <family val="2"/>
      <scheme val="minor"/>
    </font>
    <font>
      <sz val="10"/>
      <name val="Calibri"/>
      <family val="2"/>
      <scheme val="minor"/>
    </font>
    <font>
      <sz val="12"/>
      <name val="Calibri"/>
      <family val="2"/>
      <scheme val="minor"/>
    </font>
    <font>
      <i/>
      <sz val="14"/>
      <color theme="1"/>
      <name val="Calibri"/>
      <family val="2"/>
      <scheme val="minor"/>
    </font>
    <font>
      <b/>
      <u/>
      <sz val="16"/>
      <color rgb="FF0070C0"/>
      <name val="Calibri"/>
      <family val="2"/>
      <scheme val="minor"/>
    </font>
    <font>
      <sz val="14"/>
      <color rgb="FF0070C0"/>
      <name val="Calibri"/>
      <family val="2"/>
      <scheme val="minor"/>
    </font>
    <font>
      <sz val="14"/>
      <name val="Calibri"/>
      <family val="2"/>
      <scheme val="minor"/>
    </font>
    <font>
      <b/>
      <u/>
      <sz val="16"/>
      <color theme="4"/>
      <name val="Calibri"/>
      <family val="2"/>
      <scheme val="minor"/>
    </font>
    <font>
      <b/>
      <u/>
      <sz val="18"/>
      <color theme="4"/>
      <name val="Calibri"/>
      <family val="2"/>
      <scheme val="minor"/>
    </font>
    <font>
      <b/>
      <u/>
      <sz val="12"/>
      <color theme="1"/>
      <name val="Calibri"/>
      <family val="2"/>
      <scheme val="minor"/>
    </font>
    <font>
      <i/>
      <sz val="18"/>
      <color theme="4"/>
      <name val="Calibri"/>
      <family val="2"/>
      <scheme val="minor"/>
    </font>
    <font>
      <b/>
      <u val="singleAccounting"/>
      <sz val="11"/>
      <color theme="1"/>
      <name val="Calibri"/>
      <family val="2"/>
      <scheme val="minor"/>
    </font>
    <font>
      <b/>
      <sz val="11"/>
      <color rgb="FFC00000"/>
      <name val="Calibri"/>
      <family val="2"/>
      <scheme val="minor"/>
    </font>
    <font>
      <i/>
      <sz val="14"/>
      <color theme="4" tint="-0.249977111117893"/>
      <name val="Calibri"/>
      <family val="2"/>
      <scheme val="minor"/>
    </font>
    <font>
      <u/>
      <sz val="12"/>
      <color theme="10"/>
      <name val="Calibri"/>
      <family val="2"/>
      <scheme val="minor"/>
    </font>
    <font>
      <b/>
      <u/>
      <sz val="14"/>
      <color theme="1"/>
      <name val="Calibri"/>
      <family val="2"/>
      <scheme val="minor"/>
    </font>
    <font>
      <b/>
      <u/>
      <sz val="12"/>
      <name val="Calibri"/>
      <family val="2"/>
      <scheme val="minor"/>
    </font>
    <font>
      <b/>
      <sz val="14"/>
      <name val="Calibri"/>
      <family val="2"/>
      <scheme val="minor"/>
    </font>
    <font>
      <i/>
      <sz val="12"/>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5" tint="0.39997558519241921"/>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top style="mediumDashed">
        <color indexed="64"/>
      </top>
      <bottom/>
      <diagonal/>
    </border>
    <border>
      <left/>
      <right/>
      <top/>
      <bottom style="mediumDashed">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84">
    <xf numFmtId="0" fontId="0" fillId="0" borderId="0" xfId="0"/>
    <xf numFmtId="0" fontId="4" fillId="0" borderId="0" xfId="0" applyFont="1"/>
    <xf numFmtId="0" fontId="3" fillId="0" borderId="0" xfId="0" applyFont="1"/>
    <xf numFmtId="0" fontId="0" fillId="3" borderId="0" xfId="0" applyFill="1" applyAlignment="1">
      <alignment wrapText="1"/>
    </xf>
    <xf numFmtId="0" fontId="0" fillId="3" borderId="0" xfId="0" applyFill="1"/>
    <xf numFmtId="0" fontId="0" fillId="3" borderId="0" xfId="0" applyFill="1" applyAlignment="1">
      <alignment horizontal="center"/>
    </xf>
    <xf numFmtId="0" fontId="3" fillId="3" borderId="0" xfId="0" applyFont="1" applyFill="1"/>
    <xf numFmtId="165" fontId="1" fillId="3" borderId="0" xfId="1" applyNumberFormat="1" applyFont="1" applyFill="1"/>
    <xf numFmtId="165" fontId="0" fillId="3" borderId="0" xfId="1" applyNumberFormat="1" applyFont="1" applyFill="1" applyBorder="1"/>
    <xf numFmtId="165" fontId="5" fillId="3" borderId="0" xfId="1" applyNumberFormat="1" applyFont="1" applyFill="1" applyBorder="1" applyProtection="1"/>
    <xf numFmtId="0" fontId="0" fillId="3" borderId="8" xfId="0" applyFill="1" applyBorder="1"/>
    <xf numFmtId="0" fontId="0" fillId="3" borderId="5" xfId="0" applyFill="1" applyBorder="1"/>
    <xf numFmtId="0" fontId="0" fillId="3" borderId="7" xfId="0" applyFill="1" applyBorder="1"/>
    <xf numFmtId="0" fontId="0" fillId="3" borderId="9" xfId="0" applyFill="1" applyBorder="1"/>
    <xf numFmtId="0" fontId="0" fillId="3" borderId="2" xfId="0" applyFill="1" applyBorder="1"/>
    <xf numFmtId="0" fontId="0" fillId="3" borderId="4" xfId="0" applyFill="1" applyBorder="1"/>
    <xf numFmtId="0" fontId="0" fillId="3" borderId="6" xfId="0" applyFill="1" applyBorder="1"/>
    <xf numFmtId="0" fontId="3" fillId="3" borderId="11" xfId="0" applyFont="1" applyFill="1" applyBorder="1"/>
    <xf numFmtId="0" fontId="3" fillId="3" borderId="12" xfId="0" applyFont="1" applyFill="1" applyBorder="1"/>
    <xf numFmtId="0" fontId="0" fillId="3" borderId="3" xfId="0" applyFill="1" applyBorder="1" applyAlignment="1">
      <alignment wrapText="1"/>
    </xf>
    <xf numFmtId="164" fontId="0" fillId="3" borderId="0" xfId="0" applyNumberFormat="1" applyFill="1"/>
    <xf numFmtId="0" fontId="3" fillId="3" borderId="10" xfId="0" applyFont="1" applyFill="1" applyBorder="1"/>
    <xf numFmtId="9" fontId="0" fillId="3" borderId="6" xfId="0" applyNumberFormat="1" applyFill="1" applyBorder="1"/>
    <xf numFmtId="9" fontId="0" fillId="3" borderId="6" xfId="0" applyNumberFormat="1" applyFill="1" applyBorder="1" applyAlignment="1">
      <alignment horizontal="center"/>
    </xf>
    <xf numFmtId="9" fontId="0" fillId="3" borderId="9" xfId="0" applyNumberFormat="1" applyFill="1" applyBorder="1"/>
    <xf numFmtId="9" fontId="0" fillId="3" borderId="9" xfId="0" applyNumberFormat="1" applyFill="1" applyBorder="1" applyAlignment="1">
      <alignment horizontal="center"/>
    </xf>
    <xf numFmtId="9" fontId="0" fillId="3" borderId="0" xfId="0" applyNumberFormat="1" applyFill="1"/>
    <xf numFmtId="0" fontId="4" fillId="3" borderId="0" xfId="0" applyFont="1" applyFill="1"/>
    <xf numFmtId="9" fontId="0" fillId="3" borderId="8" xfId="0" applyNumberFormat="1" applyFill="1" applyBorder="1"/>
    <xf numFmtId="0" fontId="14" fillId="3" borderId="0" xfId="0" applyFont="1" applyFill="1"/>
    <xf numFmtId="0" fontId="15" fillId="3" borderId="0" xfId="0" applyFont="1" applyFill="1"/>
    <xf numFmtId="0" fontId="2" fillId="3" borderId="0" xfId="0" applyFont="1" applyFill="1"/>
    <xf numFmtId="16" fontId="0" fillId="0" borderId="0" xfId="0" applyNumberFormat="1"/>
    <xf numFmtId="0" fontId="0" fillId="3" borderId="0" xfId="0" applyFill="1" applyAlignment="1">
      <alignment horizontal="right"/>
    </xf>
    <xf numFmtId="165" fontId="1" fillId="3" borderId="5" xfId="1" applyNumberFormat="1" applyFont="1" applyFill="1" applyBorder="1"/>
    <xf numFmtId="165" fontId="0" fillId="3" borderId="10" xfId="1" applyNumberFormat="1" applyFont="1" applyFill="1" applyBorder="1"/>
    <xf numFmtId="164" fontId="0" fillId="0" borderId="0" xfId="0" applyNumberFormat="1"/>
    <xf numFmtId="165" fontId="3" fillId="3" borderId="0" xfId="1" applyNumberFormat="1" applyFont="1" applyFill="1" applyBorder="1"/>
    <xf numFmtId="0" fontId="0" fillId="3" borderId="7" xfId="0" applyFill="1" applyBorder="1" applyAlignment="1">
      <alignment wrapText="1"/>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8" borderId="12" xfId="0" applyFont="1" applyFill="1" applyBorder="1" applyAlignment="1">
      <alignment horizontal="center"/>
    </xf>
    <xf numFmtId="165" fontId="6" fillId="3" borderId="0" xfId="1" applyNumberFormat="1" applyFont="1" applyFill="1"/>
    <xf numFmtId="0" fontId="12" fillId="3" borderId="0" xfId="0" applyFont="1" applyFill="1"/>
    <xf numFmtId="165" fontId="1" fillId="3" borderId="0" xfId="1" applyNumberFormat="1" applyFont="1" applyFill="1" applyBorder="1"/>
    <xf numFmtId="165" fontId="1" fillId="3" borderId="8" xfId="1" applyNumberFormat="1" applyFont="1" applyFill="1" applyBorder="1"/>
    <xf numFmtId="0" fontId="0" fillId="4" borderId="0" xfId="0" applyFill="1"/>
    <xf numFmtId="0" fontId="3" fillId="3" borderId="0" xfId="0" applyFont="1" applyFill="1" applyAlignment="1">
      <alignment horizontal="center"/>
    </xf>
    <xf numFmtId="0" fontId="3" fillId="3" borderId="7" xfId="0" applyFont="1" applyFill="1" applyBorder="1" applyAlignment="1">
      <alignment horizont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12" fillId="3" borderId="16" xfId="0" applyFont="1" applyFill="1" applyBorder="1"/>
    <xf numFmtId="0" fontId="12" fillId="3" borderId="17" xfId="0" applyFont="1" applyFill="1" applyBorder="1"/>
    <xf numFmtId="10" fontId="0" fillId="10" borderId="16" xfId="0" applyNumberFormat="1" applyFill="1" applyBorder="1" applyAlignment="1">
      <alignment horizontal="center"/>
    </xf>
    <xf numFmtId="10" fontId="0" fillId="10" borderId="17" xfId="0" applyNumberFormat="1" applyFill="1" applyBorder="1" applyAlignment="1">
      <alignment horizontal="center"/>
    </xf>
    <xf numFmtId="0" fontId="18" fillId="3" borderId="0" xfId="0" applyFont="1" applyFill="1"/>
    <xf numFmtId="167" fontId="0" fillId="3" borderId="12" xfId="2" applyNumberFormat="1" applyFont="1" applyFill="1" applyBorder="1"/>
    <xf numFmtId="0" fontId="17" fillId="3" borderId="0" xfId="0" applyFont="1" applyFill="1"/>
    <xf numFmtId="0" fontId="16" fillId="4" borderId="0" xfId="0" applyFont="1" applyFill="1"/>
    <xf numFmtId="0" fontId="6" fillId="4" borderId="0" xfId="0" applyFont="1" applyFill="1"/>
    <xf numFmtId="164" fontId="6" fillId="4" borderId="0" xfId="1" applyNumberFormat="1" applyFont="1" applyFill="1" applyBorder="1"/>
    <xf numFmtId="164" fontId="6" fillId="4" borderId="0" xfId="1" applyNumberFormat="1" applyFont="1" applyFill="1"/>
    <xf numFmtId="0" fontId="0" fillId="4" borderId="0" xfId="0" applyFill="1" applyAlignment="1">
      <alignment wrapText="1"/>
    </xf>
    <xf numFmtId="0" fontId="3" fillId="4" borderId="0" xfId="0" applyFont="1" applyFill="1"/>
    <xf numFmtId="0" fontId="15" fillId="3" borderId="22" xfId="0" applyFont="1" applyFill="1" applyBorder="1"/>
    <xf numFmtId="0" fontId="0" fillId="10" borderId="23" xfId="0" applyFill="1" applyBorder="1" applyAlignment="1">
      <alignment horizontal="center"/>
    </xf>
    <xf numFmtId="0" fontId="20" fillId="3" borderId="0" xfId="0" applyFont="1" applyFill="1"/>
    <xf numFmtId="0" fontId="9" fillId="2" borderId="1" xfId="0" applyFont="1" applyFill="1" applyBorder="1" applyAlignment="1">
      <alignment horizontal="center" vertical="center" wrapText="1"/>
    </xf>
    <xf numFmtId="0" fontId="4" fillId="3" borderId="2" xfId="0" applyFont="1" applyFill="1" applyBorder="1"/>
    <xf numFmtId="0" fontId="0" fillId="3" borderId="25" xfId="0" applyFill="1" applyBorder="1"/>
    <xf numFmtId="0" fontId="0" fillId="3" borderId="22" xfId="0" applyFill="1" applyBorder="1"/>
    <xf numFmtId="164" fontId="0" fillId="3" borderId="31" xfId="1" applyNumberFormat="1" applyFont="1" applyFill="1" applyBorder="1" applyAlignment="1">
      <alignment horizontal="center"/>
    </xf>
    <xf numFmtId="0" fontId="4" fillId="3" borderId="24" xfId="0" applyFont="1" applyFill="1" applyBorder="1"/>
    <xf numFmtId="0" fontId="0" fillId="3" borderId="29" xfId="0" applyFill="1" applyBorder="1"/>
    <xf numFmtId="0" fontId="0" fillId="3" borderId="26" xfId="0" applyFill="1" applyBorder="1"/>
    <xf numFmtId="0" fontId="0" fillId="3" borderId="32" xfId="0" applyFill="1" applyBorder="1"/>
    <xf numFmtId="164" fontId="0" fillId="3" borderId="0" xfId="1" applyNumberFormat="1" applyFont="1" applyFill="1" applyBorder="1"/>
    <xf numFmtId="164" fontId="0" fillId="3" borderId="33" xfId="1" applyNumberFormat="1" applyFont="1" applyFill="1" applyBorder="1"/>
    <xf numFmtId="0" fontId="0" fillId="3" borderId="27" xfId="0" applyFill="1" applyBorder="1"/>
    <xf numFmtId="0" fontId="0" fillId="3" borderId="34" xfId="0" applyFill="1" applyBorder="1"/>
    <xf numFmtId="0" fontId="0" fillId="3" borderId="28" xfId="0" applyFill="1" applyBorder="1"/>
    <xf numFmtId="164" fontId="0" fillId="3" borderId="21" xfId="1" applyNumberFormat="1" applyFont="1" applyFill="1" applyBorder="1"/>
    <xf numFmtId="164" fontId="0" fillId="3" borderId="27" xfId="1" applyNumberFormat="1" applyFont="1" applyFill="1" applyBorder="1"/>
    <xf numFmtId="164" fontId="0" fillId="3" borderId="34" xfId="1" applyNumberFormat="1" applyFont="1" applyFill="1" applyBorder="1"/>
    <xf numFmtId="164" fontId="0" fillId="3" borderId="28" xfId="1" applyNumberFormat="1" applyFont="1" applyFill="1" applyBorder="1"/>
    <xf numFmtId="164" fontId="0" fillId="3" borderId="34" xfId="0" applyNumberFormat="1" applyFill="1" applyBorder="1"/>
    <xf numFmtId="164" fontId="0" fillId="3" borderId="28" xfId="0" applyNumberFormat="1" applyFill="1" applyBorder="1"/>
    <xf numFmtId="164" fontId="0" fillId="3" borderId="30" xfId="1" applyNumberFormat="1" applyFont="1" applyFill="1" applyBorder="1"/>
    <xf numFmtId="164" fontId="1" fillId="3" borderId="30" xfId="1" applyNumberFormat="1" applyFont="1" applyFill="1" applyBorder="1"/>
    <xf numFmtId="164" fontId="0" fillId="3" borderId="23" xfId="0" applyNumberFormat="1" applyFill="1" applyBorder="1"/>
    <xf numFmtId="0" fontId="4" fillId="3" borderId="22" xfId="0" applyFont="1" applyFill="1" applyBorder="1"/>
    <xf numFmtId="0" fontId="0" fillId="4" borderId="0" xfId="0" applyFill="1" applyAlignment="1">
      <alignment horizontal="left" wrapText="1"/>
    </xf>
    <xf numFmtId="0" fontId="0" fillId="11" borderId="0" xfId="0" applyFill="1"/>
    <xf numFmtId="10" fontId="0" fillId="11" borderId="15" xfId="3" applyNumberFormat="1" applyFont="1" applyFill="1" applyBorder="1" applyProtection="1">
      <protection locked="0"/>
    </xf>
    <xf numFmtId="0" fontId="0" fillId="5" borderId="0" xfId="0" applyFill="1"/>
    <xf numFmtId="0" fontId="6" fillId="11" borderId="0" xfId="0" quotePrefix="1" applyFont="1" applyFill="1"/>
    <xf numFmtId="168" fontId="0" fillId="3" borderId="0" xfId="0" applyNumberFormat="1" applyFill="1"/>
    <xf numFmtId="0" fontId="0" fillId="3" borderId="35" xfId="0" applyFill="1" applyBorder="1"/>
    <xf numFmtId="0" fontId="0" fillId="3" borderId="37" xfId="0" applyFill="1" applyBorder="1"/>
    <xf numFmtId="0" fontId="0" fillId="3" borderId="39" xfId="0" applyFill="1" applyBorder="1"/>
    <xf numFmtId="165" fontId="12" fillId="3" borderId="0" xfId="1" applyNumberFormat="1" applyFont="1" applyFill="1" applyBorder="1" applyAlignment="1">
      <alignment horizontal="center"/>
    </xf>
    <xf numFmtId="0" fontId="24" fillId="3" borderId="0" xfId="0" applyFont="1" applyFill="1"/>
    <xf numFmtId="0" fontId="26" fillId="3" borderId="0" xfId="0" applyFont="1" applyFill="1"/>
    <xf numFmtId="0" fontId="27" fillId="3" borderId="0" xfId="0" applyFont="1" applyFill="1"/>
    <xf numFmtId="0" fontId="29" fillId="3" borderId="0" xfId="0" applyFont="1" applyFill="1"/>
    <xf numFmtId="0" fontId="1" fillId="3" borderId="5" xfId="0" applyFont="1" applyFill="1" applyBorder="1"/>
    <xf numFmtId="0" fontId="1" fillId="3" borderId="6" xfId="0" applyFont="1" applyFill="1" applyBorder="1"/>
    <xf numFmtId="165" fontId="30" fillId="3" borderId="5" xfId="1" applyNumberFormat="1" applyFont="1" applyFill="1" applyBorder="1"/>
    <xf numFmtId="165" fontId="1" fillId="3" borderId="6" xfId="1" applyNumberFormat="1" applyFont="1" applyFill="1" applyBorder="1"/>
    <xf numFmtId="10" fontId="31" fillId="3" borderId="6" xfId="3" applyNumberFormat="1" applyFont="1" applyFill="1" applyBorder="1"/>
    <xf numFmtId="165" fontId="1" fillId="3" borderId="13" xfId="1" applyNumberFormat="1" applyFont="1" applyFill="1" applyBorder="1"/>
    <xf numFmtId="10" fontId="31" fillId="3" borderId="14" xfId="3" applyNumberFormat="1" applyFont="1" applyFill="1" applyBorder="1"/>
    <xf numFmtId="0" fontId="32" fillId="3" borderId="0" xfId="1" applyNumberFormat="1" applyFont="1" applyFill="1"/>
    <xf numFmtId="0" fontId="5" fillId="3" borderId="0" xfId="0" applyFont="1" applyFill="1"/>
    <xf numFmtId="165" fontId="8" fillId="3" borderId="5" xfId="4" applyNumberFormat="1" applyFill="1" applyBorder="1"/>
    <xf numFmtId="0" fontId="1" fillId="3" borderId="0" xfId="0" applyFont="1" applyFill="1"/>
    <xf numFmtId="165" fontId="1" fillId="3" borderId="5" xfId="1" applyNumberFormat="1" applyFont="1" applyFill="1" applyBorder="1" applyAlignment="1"/>
    <xf numFmtId="0" fontId="1" fillId="3" borderId="7" xfId="1" applyNumberFormat="1" applyFont="1" applyFill="1" applyBorder="1" applyAlignment="1">
      <alignment horizontal="left"/>
    </xf>
    <xf numFmtId="0" fontId="1" fillId="3" borderId="9" xfId="0" applyFont="1" applyFill="1" applyBorder="1"/>
    <xf numFmtId="165" fontId="7" fillId="2" borderId="10" xfId="1" applyNumberFormat="1" applyFont="1" applyFill="1" applyBorder="1"/>
    <xf numFmtId="164" fontId="5" fillId="6" borderId="12" xfId="0" applyNumberFormat="1" applyFont="1" applyFill="1" applyBorder="1"/>
    <xf numFmtId="0" fontId="5" fillId="3" borderId="41" xfId="0" applyFont="1" applyFill="1" applyBorder="1"/>
    <xf numFmtId="0" fontId="5" fillId="3" borderId="36" xfId="0" applyFont="1" applyFill="1" applyBorder="1"/>
    <xf numFmtId="0" fontId="5" fillId="3" borderId="38" xfId="0" applyFont="1" applyFill="1" applyBorder="1"/>
    <xf numFmtId="0" fontId="21" fillId="3" borderId="38" xfId="0" applyFont="1" applyFill="1" applyBorder="1" applyAlignment="1">
      <alignment vertical="top" wrapText="1"/>
    </xf>
    <xf numFmtId="0" fontId="21" fillId="3" borderId="38" xfId="0" applyFont="1" applyFill="1" applyBorder="1"/>
    <xf numFmtId="0" fontId="21" fillId="3" borderId="0" xfId="0" applyFont="1" applyFill="1"/>
    <xf numFmtId="0" fontId="21" fillId="3" borderId="0" xfId="0" applyFont="1" applyFill="1" applyAlignment="1">
      <alignment horizontal="left" vertical="top" wrapText="1"/>
    </xf>
    <xf numFmtId="0" fontId="21" fillId="3" borderId="38" xfId="0" applyFont="1" applyFill="1" applyBorder="1" applyAlignment="1">
      <alignment horizontal="left" vertical="top" wrapText="1"/>
    </xf>
    <xf numFmtId="0" fontId="33" fillId="3" borderId="0" xfId="4" applyFont="1" applyFill="1" applyBorder="1" applyAlignment="1">
      <alignment horizontal="left" vertical="top" wrapText="1"/>
    </xf>
    <xf numFmtId="0" fontId="33" fillId="3" borderId="0" xfId="4" applyFont="1" applyFill="1" applyBorder="1" applyAlignment="1">
      <alignment horizontal="left" wrapText="1"/>
    </xf>
    <xf numFmtId="0" fontId="5" fillId="3" borderId="0" xfId="0" applyFont="1" applyFill="1" applyAlignment="1">
      <alignment horizontal="left" wrapText="1"/>
    </xf>
    <xf numFmtId="0" fontId="5" fillId="3" borderId="38" xfId="0" applyFont="1" applyFill="1" applyBorder="1" applyAlignment="1">
      <alignment horizontal="left" wrapText="1"/>
    </xf>
    <xf numFmtId="0" fontId="33" fillId="3" borderId="42" xfId="4" applyFont="1" applyFill="1" applyBorder="1"/>
    <xf numFmtId="0" fontId="5" fillId="3" borderId="42" xfId="0" applyFont="1" applyFill="1" applyBorder="1"/>
    <xf numFmtId="0" fontId="5" fillId="3" borderId="40" xfId="0" applyFont="1" applyFill="1" applyBorder="1" applyAlignment="1">
      <alignment horizontal="center" vertical="center" wrapText="1"/>
    </xf>
    <xf numFmtId="0" fontId="9" fillId="2" borderId="1" xfId="0" applyFont="1" applyFill="1" applyBorder="1" applyAlignment="1">
      <alignment vertical="center" wrapText="1"/>
    </xf>
    <xf numFmtId="0" fontId="12" fillId="6" borderId="9" xfId="0" applyFont="1" applyFill="1" applyBorder="1" applyAlignment="1">
      <alignment vertical="center" wrapText="1"/>
    </xf>
    <xf numFmtId="0" fontId="9" fillId="2" borderId="17" xfId="0" applyFont="1" applyFill="1" applyBorder="1" applyAlignment="1">
      <alignment vertical="center" wrapText="1"/>
    </xf>
    <xf numFmtId="0" fontId="12" fillId="6" borderId="1" xfId="0" applyFont="1" applyFill="1" applyBorder="1" applyAlignment="1">
      <alignment wrapText="1"/>
    </xf>
    <xf numFmtId="0" fontId="19" fillId="3" borderId="0" xfId="0" quotePrefix="1" applyFont="1" applyFill="1"/>
    <xf numFmtId="0" fontId="22" fillId="3" borderId="45" xfId="0" applyFont="1" applyFill="1" applyBorder="1"/>
    <xf numFmtId="0" fontId="22" fillId="3" borderId="46" xfId="0" applyFont="1" applyFill="1" applyBorder="1" applyAlignment="1">
      <alignment wrapText="1"/>
    </xf>
    <xf numFmtId="0" fontId="25" fillId="3" borderId="47" xfId="0" applyFont="1" applyFill="1" applyBorder="1"/>
    <xf numFmtId="0" fontId="6" fillId="3" borderId="48" xfId="0" applyFont="1" applyFill="1" applyBorder="1" applyAlignment="1">
      <alignment horizontal="center"/>
    </xf>
    <xf numFmtId="0" fontId="25" fillId="3" borderId="45" xfId="0" applyFont="1" applyFill="1" applyBorder="1"/>
    <xf numFmtId="0" fontId="6" fillId="3" borderId="44" xfId="0" applyFont="1" applyFill="1" applyBorder="1" applyAlignment="1">
      <alignment horizontal="center"/>
    </xf>
    <xf numFmtId="0" fontId="36" fillId="3" borderId="46" xfId="0" applyFont="1" applyFill="1" applyBorder="1"/>
    <xf numFmtId="0" fontId="6" fillId="3" borderId="49" xfId="0" applyFont="1" applyFill="1" applyBorder="1" applyAlignment="1">
      <alignment horizontal="center" wrapText="1"/>
    </xf>
    <xf numFmtId="0" fontId="11" fillId="3" borderId="47" xfId="0" applyFont="1" applyFill="1" applyBorder="1"/>
    <xf numFmtId="167" fontId="11" fillId="6" borderId="48" xfId="2" applyNumberFormat="1" applyFont="1" applyFill="1" applyBorder="1"/>
    <xf numFmtId="0" fontId="11" fillId="3" borderId="45" xfId="0" quotePrefix="1" applyFont="1" applyFill="1" applyBorder="1"/>
    <xf numFmtId="167" fontId="11" fillId="6" borderId="44" xfId="2" applyNumberFormat="1" applyFont="1" applyFill="1" applyBorder="1"/>
    <xf numFmtId="0" fontId="11" fillId="3" borderId="46" xfId="0" quotePrefix="1" applyFont="1" applyFill="1" applyBorder="1"/>
    <xf numFmtId="167" fontId="11" fillId="6" borderId="49" xfId="2" applyNumberFormat="1" applyFont="1" applyFill="1" applyBorder="1"/>
    <xf numFmtId="165" fontId="5" fillId="3" borderId="47" xfId="1" applyNumberFormat="1" applyFont="1" applyFill="1" applyBorder="1" applyAlignment="1">
      <alignment horizontal="left"/>
    </xf>
    <xf numFmtId="165" fontId="5" fillId="3" borderId="45" xfId="1" applyNumberFormat="1" applyFont="1" applyFill="1" applyBorder="1" applyAlignment="1">
      <alignment horizontal="left"/>
    </xf>
    <xf numFmtId="165" fontId="5" fillId="3" borderId="46" xfId="1" applyNumberFormat="1" applyFont="1" applyFill="1" applyBorder="1" applyAlignment="1">
      <alignment horizontal="left"/>
    </xf>
    <xf numFmtId="164" fontId="5" fillId="7" borderId="49" xfId="1" applyNumberFormat="1" applyFont="1" applyFill="1" applyBorder="1" applyAlignment="1">
      <alignment horizontal="right"/>
    </xf>
    <xf numFmtId="0" fontId="5" fillId="3" borderId="47" xfId="0" applyFont="1" applyFill="1" applyBorder="1"/>
    <xf numFmtId="164" fontId="21" fillId="7" borderId="48" xfId="1" applyNumberFormat="1" applyFont="1" applyFill="1" applyBorder="1"/>
    <xf numFmtId="0" fontId="5" fillId="3" borderId="45" xfId="0" applyFont="1" applyFill="1" applyBorder="1"/>
    <xf numFmtId="164" fontId="21" fillId="7" borderId="44" xfId="1" applyNumberFormat="1" applyFont="1" applyFill="1" applyBorder="1"/>
    <xf numFmtId="0" fontId="5" fillId="3" borderId="46" xfId="0" applyFont="1" applyFill="1" applyBorder="1"/>
    <xf numFmtId="0" fontId="5" fillId="3" borderId="50" xfId="0" applyFont="1" applyFill="1" applyBorder="1"/>
    <xf numFmtId="164" fontId="5" fillId="7" borderId="51" xfId="1" applyNumberFormat="1" applyFont="1" applyFill="1" applyBorder="1"/>
    <xf numFmtId="164" fontId="5" fillId="7" borderId="48" xfId="1" applyNumberFormat="1" applyFont="1" applyFill="1" applyBorder="1"/>
    <xf numFmtId="164" fontId="5" fillId="7" borderId="49" xfId="1" applyNumberFormat="1" applyFont="1" applyFill="1" applyBorder="1" applyAlignment="1">
      <alignment horizontal="center" vertical="center" wrapText="1"/>
    </xf>
    <xf numFmtId="165" fontId="7" fillId="3" borderId="47" xfId="1" applyNumberFormat="1" applyFont="1" applyFill="1" applyBorder="1" applyProtection="1"/>
    <xf numFmtId="165" fontId="5" fillId="3" borderId="45" xfId="1" applyNumberFormat="1" applyFont="1" applyFill="1" applyBorder="1" applyProtection="1"/>
    <xf numFmtId="165" fontId="5" fillId="3" borderId="46" xfId="1" applyNumberFormat="1" applyFont="1" applyFill="1" applyBorder="1" applyProtection="1"/>
    <xf numFmtId="165" fontId="5" fillId="3" borderId="47" xfId="1" applyNumberFormat="1" applyFont="1" applyFill="1" applyBorder="1" applyProtection="1"/>
    <xf numFmtId="164" fontId="5" fillId="10" borderId="48" xfId="1" applyNumberFormat="1" applyFont="1" applyFill="1" applyBorder="1" applyAlignment="1">
      <alignment horizontal="center"/>
    </xf>
    <xf numFmtId="165" fontId="5" fillId="3" borderId="46" xfId="1" applyNumberFormat="1" applyFont="1" applyFill="1" applyBorder="1" applyAlignment="1" applyProtection="1">
      <alignment wrapText="1"/>
    </xf>
    <xf numFmtId="43" fontId="5" fillId="10" borderId="49" xfId="1" applyFont="1" applyFill="1" applyBorder="1" applyAlignment="1">
      <alignment horizontal="center"/>
    </xf>
    <xf numFmtId="165" fontId="5" fillId="3" borderId="47" xfId="1" applyNumberFormat="1" applyFont="1" applyFill="1" applyBorder="1"/>
    <xf numFmtId="165" fontId="5" fillId="3" borderId="46" xfId="1" applyNumberFormat="1" applyFont="1" applyFill="1" applyBorder="1" applyProtection="1">
      <protection locked="0"/>
    </xf>
    <xf numFmtId="164" fontId="5" fillId="6" borderId="1" xfId="0" applyNumberFormat="1" applyFont="1" applyFill="1" applyBorder="1"/>
    <xf numFmtId="165" fontId="5" fillId="3" borderId="45" xfId="1" applyNumberFormat="1" applyFont="1" applyFill="1" applyBorder="1" applyProtection="1">
      <protection locked="0"/>
    </xf>
    <xf numFmtId="165" fontId="5" fillId="3" borderId="45" xfId="1" applyNumberFormat="1" applyFont="1" applyFill="1" applyBorder="1"/>
    <xf numFmtId="165" fontId="5" fillId="11" borderId="45" xfId="1" applyNumberFormat="1" applyFont="1" applyFill="1" applyBorder="1" applyProtection="1">
      <protection locked="0"/>
    </xf>
    <xf numFmtId="165" fontId="5" fillId="3" borderId="46" xfId="1" applyNumberFormat="1" applyFont="1" applyFill="1" applyBorder="1"/>
    <xf numFmtId="164" fontId="5" fillId="10" borderId="49" xfId="1" applyNumberFormat="1" applyFont="1" applyFill="1" applyBorder="1"/>
    <xf numFmtId="166" fontId="5" fillId="6" borderId="48" xfId="2" applyNumberFormat="1" applyFont="1" applyFill="1" applyBorder="1"/>
    <xf numFmtId="165" fontId="5" fillId="3" borderId="45" xfId="1" applyNumberFormat="1" applyFont="1" applyFill="1" applyBorder="1" applyAlignment="1">
      <alignment horizontal="left" indent="2"/>
    </xf>
    <xf numFmtId="164" fontId="5" fillId="10" borderId="44" xfId="1" applyNumberFormat="1" applyFont="1" applyFill="1" applyBorder="1"/>
    <xf numFmtId="0" fontId="3" fillId="8" borderId="20" xfId="0" applyFont="1" applyFill="1" applyBorder="1"/>
    <xf numFmtId="0" fontId="0" fillId="10" borderId="17" xfId="0" applyFill="1" applyBorder="1"/>
    <xf numFmtId="0" fontId="0" fillId="3" borderId="47" xfId="0" applyFill="1" applyBorder="1"/>
    <xf numFmtId="0" fontId="0" fillId="3" borderId="45" xfId="0" applyFill="1" applyBorder="1"/>
    <xf numFmtId="0" fontId="0" fillId="3" borderId="46" xfId="0" applyFill="1" applyBorder="1"/>
    <xf numFmtId="0" fontId="10" fillId="2" borderId="2" xfId="0" applyFont="1" applyFill="1" applyBorder="1" applyAlignment="1">
      <alignment horizontal="center" vertical="center"/>
    </xf>
    <xf numFmtId="0" fontId="10" fillId="2" borderId="4" xfId="0" applyFont="1" applyFill="1" applyBorder="1" applyAlignment="1">
      <alignment horizontal="center" wrapText="1"/>
    </xf>
    <xf numFmtId="164" fontId="0" fillId="10" borderId="48" xfId="0" applyNumberFormat="1" applyFill="1" applyBorder="1"/>
    <xf numFmtId="10" fontId="5" fillId="6" borderId="21" xfId="3" applyNumberFormat="1" applyFont="1" applyFill="1" applyBorder="1"/>
    <xf numFmtId="164" fontId="5" fillId="6" borderId="45" xfId="1" applyNumberFormat="1" applyFont="1" applyFill="1" applyBorder="1"/>
    <xf numFmtId="10" fontId="5" fillId="6" borderId="44" xfId="3" applyNumberFormat="1" applyFont="1" applyFill="1" applyBorder="1" applyAlignment="1">
      <alignment horizontal="center"/>
    </xf>
    <xf numFmtId="164" fontId="5" fillId="6" borderId="46" xfId="1" applyNumberFormat="1" applyFont="1" applyFill="1" applyBorder="1"/>
    <xf numFmtId="10" fontId="5" fillId="6" borderId="52" xfId="3" applyNumberFormat="1" applyFont="1" applyFill="1" applyBorder="1"/>
    <xf numFmtId="10" fontId="5" fillId="6" borderId="49" xfId="3" applyNumberFormat="1" applyFont="1" applyFill="1" applyBorder="1" applyAlignment="1">
      <alignment horizontal="center"/>
    </xf>
    <xf numFmtId="164" fontId="5" fillId="6" borderId="53" xfId="1" applyNumberFormat="1" applyFont="1" applyFill="1" applyBorder="1"/>
    <xf numFmtId="10" fontId="5" fillId="6" borderId="28" xfId="3" applyNumberFormat="1" applyFont="1" applyFill="1" applyBorder="1"/>
    <xf numFmtId="10" fontId="5" fillId="6" borderId="54" xfId="3" applyNumberFormat="1" applyFont="1" applyFill="1" applyBorder="1" applyAlignment="1">
      <alignment horizontal="center"/>
    </xf>
    <xf numFmtId="0" fontId="7" fillId="3" borderId="55" xfId="0" applyFont="1" applyFill="1" applyBorder="1" applyAlignment="1">
      <alignment horizontal="center"/>
    </xf>
    <xf numFmtId="0" fontId="7" fillId="3" borderId="56" xfId="0" applyFont="1" applyFill="1" applyBorder="1" applyAlignment="1">
      <alignment horizontal="center"/>
    </xf>
    <xf numFmtId="0" fontId="7" fillId="3" borderId="15" xfId="0" applyFont="1" applyFill="1" applyBorder="1" applyAlignment="1">
      <alignment horizontal="center"/>
    </xf>
    <xf numFmtId="0" fontId="7" fillId="3" borderId="57" xfId="0" applyFont="1" applyFill="1" applyBorder="1" applyAlignment="1">
      <alignment horizontal="center"/>
    </xf>
    <xf numFmtId="0" fontId="3" fillId="3" borderId="55" xfId="0" applyFont="1" applyFill="1" applyBorder="1" applyAlignment="1">
      <alignment horizontal="center"/>
    </xf>
    <xf numFmtId="0" fontId="3" fillId="3" borderId="15" xfId="0" applyFont="1" applyFill="1" applyBorder="1" applyAlignment="1">
      <alignment horizontal="center"/>
    </xf>
    <xf numFmtId="0" fontId="22" fillId="3" borderId="1" xfId="0" applyFont="1" applyFill="1" applyBorder="1" applyAlignment="1">
      <alignment horizontal="right" vertical="top" wrapText="1"/>
    </xf>
    <xf numFmtId="167" fontId="11" fillId="3" borderId="17" xfId="2" applyNumberFormat="1" applyFont="1" applyFill="1" applyBorder="1" applyAlignment="1">
      <alignment horizontal="right"/>
    </xf>
    <xf numFmtId="0" fontId="22" fillId="3" borderId="43" xfId="0" applyFont="1" applyFill="1" applyBorder="1" applyAlignment="1">
      <alignment wrapText="1"/>
    </xf>
    <xf numFmtId="0" fontId="0" fillId="3" borderId="44" xfId="0" applyFill="1" applyBorder="1"/>
    <xf numFmtId="0" fontId="5" fillId="3" borderId="47" xfId="0" quotePrefix="1" applyFont="1" applyFill="1" applyBorder="1"/>
    <xf numFmtId="43" fontId="0" fillId="3" borderId="0" xfId="0" applyNumberFormat="1" applyFill="1"/>
    <xf numFmtId="0" fontId="34" fillId="2" borderId="10" xfId="0" applyFont="1" applyFill="1" applyBorder="1" applyAlignment="1">
      <alignment horizontal="center"/>
    </xf>
    <xf numFmtId="0" fontId="34" fillId="2" borderId="12" xfId="0" applyFont="1" applyFill="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165" fontId="1" fillId="0" borderId="18" xfId="1" applyNumberFormat="1" applyFont="1" applyBorder="1" applyAlignment="1">
      <alignment horizontal="center"/>
    </xf>
    <xf numFmtId="165" fontId="1" fillId="0" borderId="19" xfId="1" applyNumberFormat="1" applyFont="1" applyBorder="1" applyAlignment="1">
      <alignment horizontal="center"/>
    </xf>
    <xf numFmtId="165" fontId="10" fillId="8" borderId="10" xfId="1" applyNumberFormat="1" applyFont="1" applyFill="1" applyBorder="1" applyAlignment="1">
      <alignment horizontal="center"/>
    </xf>
    <xf numFmtId="165" fontId="10" fillId="8" borderId="12" xfId="1" applyNumberFormat="1" applyFont="1" applyFill="1" applyBorder="1" applyAlignment="1">
      <alignment horizontal="center"/>
    </xf>
    <xf numFmtId="165" fontId="10" fillId="8" borderId="11" xfId="1" applyNumberFormat="1" applyFont="1" applyFill="1" applyBorder="1" applyAlignment="1">
      <alignment horizont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28" fillId="2" borderId="7" xfId="0" applyFont="1" applyFill="1" applyBorder="1" applyAlignment="1">
      <alignment horizontal="center"/>
    </xf>
    <xf numFmtId="0" fontId="28" fillId="2" borderId="9" xfId="0" applyFont="1" applyFill="1" applyBorder="1" applyAlignment="1">
      <alignment horizontal="center"/>
    </xf>
    <xf numFmtId="0" fontId="28" fillId="2" borderId="2" xfId="0" applyFont="1" applyFill="1" applyBorder="1" applyAlignment="1">
      <alignment horizontal="center"/>
    </xf>
    <xf numFmtId="0" fontId="28" fillId="2" borderId="4" xfId="0" applyFont="1" applyFill="1" applyBorder="1" applyAlignment="1">
      <alignment horizontal="center"/>
    </xf>
    <xf numFmtId="0" fontId="5" fillId="3" borderId="47" xfId="0" applyFont="1" applyFill="1" applyBorder="1" applyAlignment="1">
      <alignment horizontal="left" vertical="center"/>
    </xf>
    <xf numFmtId="0" fontId="5" fillId="3" borderId="46" xfId="0" applyFont="1" applyFill="1" applyBorder="1" applyAlignment="1">
      <alignment horizontal="left" vertical="center"/>
    </xf>
    <xf numFmtId="165" fontId="5" fillId="0" borderId="7" xfId="1" applyNumberFormat="1" applyFont="1" applyBorder="1" applyAlignment="1">
      <alignment horizontal="center"/>
    </xf>
    <xf numFmtId="165" fontId="5" fillId="0" borderId="9" xfId="1" applyNumberFormat="1" applyFont="1" applyBorder="1" applyAlignment="1">
      <alignment horizontal="center"/>
    </xf>
    <xf numFmtId="0" fontId="34" fillId="2" borderId="2" xfId="0" applyFont="1" applyFill="1" applyBorder="1" applyAlignment="1">
      <alignment horizontal="center"/>
    </xf>
    <xf numFmtId="0" fontId="34" fillId="2" borderId="4" xfId="0" applyFont="1" applyFill="1" applyBorder="1" applyAlignment="1">
      <alignment horizontal="center"/>
    </xf>
    <xf numFmtId="0" fontId="10" fillId="9" borderId="2"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3" fillId="3" borderId="10" xfId="0" applyFont="1" applyFill="1" applyBorder="1" applyAlignment="1">
      <alignment horizontal="center"/>
    </xf>
    <xf numFmtId="0" fontId="3" fillId="3" borderId="12" xfId="0" applyFont="1" applyFill="1" applyBorder="1" applyAlignment="1">
      <alignment horizontal="center"/>
    </xf>
    <xf numFmtId="0" fontId="16" fillId="5" borderId="0" xfId="0" applyFont="1" applyFill="1" applyAlignment="1">
      <alignment horizontal="center"/>
    </xf>
    <xf numFmtId="0" fontId="5" fillId="3" borderId="0" xfId="0" applyFont="1" applyFill="1" applyAlignment="1">
      <alignment horizontal="left" vertical="top" wrapText="1"/>
    </xf>
    <xf numFmtId="0" fontId="5" fillId="3" borderId="38" xfId="0" applyFont="1" applyFill="1" applyBorder="1" applyAlignment="1">
      <alignment horizontal="left" vertical="top" wrapText="1"/>
    </xf>
    <xf numFmtId="0" fontId="21" fillId="3" borderId="0" xfId="0" applyFont="1" applyFill="1" applyAlignment="1">
      <alignment horizontal="left" vertical="top" wrapText="1"/>
    </xf>
    <xf numFmtId="0" fontId="21" fillId="3" borderId="38" xfId="0" applyFont="1" applyFill="1" applyBorder="1" applyAlignment="1">
      <alignment horizontal="left" vertical="top" wrapText="1"/>
    </xf>
    <xf numFmtId="0" fontId="23" fillId="3" borderId="0" xfId="0" applyFont="1" applyFill="1" applyAlignment="1">
      <alignment horizontal="center"/>
    </xf>
    <xf numFmtId="0" fontId="21" fillId="3" borderId="0" xfId="0" applyFont="1" applyFill="1" applyAlignment="1">
      <alignment horizontal="left" wrapText="1"/>
    </xf>
    <xf numFmtId="0" fontId="37" fillId="3" borderId="0" xfId="0" quotePrefix="1" applyFont="1" applyFill="1" applyAlignment="1">
      <alignment horizontal="left" vertical="top" wrapText="1"/>
    </xf>
    <xf numFmtId="0" fontId="37" fillId="3" borderId="0" xfId="0" applyFont="1" applyFill="1" applyAlignment="1">
      <alignment horizontal="left" vertical="top" wrapText="1"/>
    </xf>
    <xf numFmtId="0" fontId="6" fillId="11" borderId="44" xfId="0" applyFont="1" applyFill="1" applyBorder="1" applyAlignment="1" applyProtection="1">
      <alignment horizontal="center"/>
      <protection locked="0"/>
    </xf>
    <xf numFmtId="0" fontId="6" fillId="11" borderId="14" xfId="0" applyFont="1" applyFill="1" applyBorder="1" applyAlignment="1" applyProtection="1">
      <alignment horizontal="center"/>
      <protection locked="0"/>
    </xf>
    <xf numFmtId="0" fontId="6" fillId="11" borderId="19" xfId="0" applyFont="1" applyFill="1" applyBorder="1" applyAlignment="1" applyProtection="1">
      <alignment horizontal="center"/>
      <protection locked="0"/>
    </xf>
    <xf numFmtId="0" fontId="6" fillId="11" borderId="44" xfId="0" applyFont="1" applyFill="1" applyBorder="1" applyAlignment="1" applyProtection="1">
      <alignment wrapText="1"/>
      <protection locked="0"/>
    </xf>
    <xf numFmtId="0" fontId="6" fillId="11" borderId="44" xfId="0" applyFont="1" applyFill="1" applyBorder="1" applyAlignment="1" applyProtection="1">
      <alignment horizontal="center" wrapText="1"/>
      <protection locked="0"/>
    </xf>
    <xf numFmtId="164" fontId="5" fillId="11" borderId="22" xfId="1" applyNumberFormat="1" applyFont="1" applyFill="1" applyBorder="1" applyProtection="1">
      <protection locked="0"/>
    </xf>
    <xf numFmtId="0" fontId="0" fillId="11" borderId="48" xfId="0" applyFill="1" applyBorder="1" applyAlignment="1" applyProtection="1">
      <alignment horizontal="left"/>
      <protection locked="0"/>
    </xf>
    <xf numFmtId="0" fontId="0" fillId="11" borderId="44" xfId="0" applyFill="1" applyBorder="1" applyProtection="1">
      <protection locked="0"/>
    </xf>
    <xf numFmtId="0" fontId="0" fillId="11" borderId="44" xfId="0" applyFill="1" applyBorder="1" applyAlignment="1" applyProtection="1">
      <alignment horizontal="left"/>
      <protection locked="0"/>
    </xf>
    <xf numFmtId="0" fontId="0" fillId="11" borderId="49" xfId="0" applyFill="1" applyBorder="1" applyProtection="1">
      <protection locked="0"/>
    </xf>
    <xf numFmtId="164" fontId="0" fillId="11" borderId="44" xfId="1" applyNumberFormat="1" applyFont="1" applyFill="1" applyBorder="1" applyProtection="1">
      <protection locked="0"/>
    </xf>
    <xf numFmtId="164" fontId="0" fillId="11" borderId="49" xfId="1" applyNumberFormat="1" applyFont="1" applyFill="1" applyBorder="1" applyProtection="1">
      <protection locked="0"/>
    </xf>
    <xf numFmtId="0" fontId="5" fillId="11" borderId="53" xfId="0" applyFont="1" applyFill="1" applyBorder="1" applyProtection="1">
      <protection locked="0"/>
    </xf>
    <xf numFmtId="0" fontId="5" fillId="11" borderId="28" xfId="0" applyFont="1" applyFill="1" applyBorder="1" applyProtection="1">
      <protection locked="0"/>
    </xf>
    <xf numFmtId="164" fontId="5" fillId="11" borderId="26" xfId="1" applyNumberFormat="1" applyFont="1" applyFill="1" applyBorder="1" applyProtection="1">
      <protection locked="0"/>
    </xf>
    <xf numFmtId="0" fontId="5" fillId="11" borderId="45" xfId="0" applyFont="1" applyFill="1" applyBorder="1" applyProtection="1">
      <protection locked="0"/>
    </xf>
    <xf numFmtId="0" fontId="5" fillId="11" borderId="21" xfId="0" applyFont="1" applyFill="1" applyBorder="1" applyProtection="1">
      <protection locked="0"/>
    </xf>
    <xf numFmtId="0" fontId="5" fillId="11" borderId="46" xfId="0" applyFont="1" applyFill="1" applyBorder="1" applyProtection="1">
      <protection locked="0"/>
    </xf>
    <xf numFmtId="0" fontId="5" fillId="11" borderId="52" xfId="0" applyFont="1" applyFill="1" applyBorder="1" applyProtection="1">
      <protection locked="0"/>
    </xf>
    <xf numFmtId="164" fontId="5" fillId="11" borderId="58" xfId="1" applyNumberFormat="1" applyFont="1" applyFill="1" applyBorder="1" applyProtection="1">
      <protection locked="0"/>
    </xf>
    <xf numFmtId="0" fontId="0" fillId="11" borderId="53" xfId="0" applyFill="1" applyBorder="1" applyAlignment="1" applyProtection="1">
      <alignment wrapText="1"/>
      <protection locked="0"/>
    </xf>
    <xf numFmtId="0" fontId="0" fillId="11" borderId="54" xfId="0" applyFill="1" applyBorder="1" applyProtection="1">
      <protection locked="0"/>
    </xf>
    <xf numFmtId="0" fontId="0" fillId="11" borderId="45" xfId="0" applyFill="1" applyBorder="1" applyAlignment="1" applyProtection="1">
      <alignment wrapText="1"/>
      <protection locked="0"/>
    </xf>
    <xf numFmtId="0" fontId="0" fillId="11" borderId="46" xfId="0" applyFill="1" applyBorder="1" applyAlignment="1" applyProtection="1">
      <alignment wrapText="1"/>
      <protection locked="0"/>
    </xf>
    <xf numFmtId="164" fontId="5" fillId="11" borderId="48" xfId="1" applyNumberFormat="1" applyFont="1" applyFill="1" applyBorder="1" applyAlignment="1" applyProtection="1">
      <alignment horizontal="right"/>
      <protection locked="0"/>
    </xf>
    <xf numFmtId="14" fontId="5" fillId="11" borderId="44" xfId="1" applyNumberFormat="1" applyFont="1" applyFill="1" applyBorder="1" applyAlignment="1" applyProtection="1">
      <alignment horizontal="right"/>
      <protection locked="0"/>
    </xf>
    <xf numFmtId="164" fontId="5" fillId="11" borderId="44" xfId="1" applyNumberFormat="1" applyFont="1" applyFill="1" applyBorder="1" applyAlignment="1" applyProtection="1">
      <alignment horizontal="right"/>
      <protection locked="0"/>
    </xf>
    <xf numFmtId="0" fontId="5" fillId="11" borderId="44" xfId="0" applyFont="1" applyFill="1" applyBorder="1" applyAlignment="1" applyProtection="1">
      <alignment horizontal="right"/>
      <protection locked="0"/>
    </xf>
    <xf numFmtId="0" fontId="5" fillId="11" borderId="48" xfId="0" applyFont="1" applyFill="1" applyBorder="1" applyProtection="1">
      <protection locked="0"/>
    </xf>
    <xf numFmtId="0" fontId="5" fillId="11" borderId="44" xfId="0" applyFont="1" applyFill="1" applyBorder="1" applyProtection="1">
      <protection locked="0"/>
    </xf>
    <xf numFmtId="164" fontId="5" fillId="11" borderId="44" xfId="1" applyNumberFormat="1" applyFont="1" applyFill="1" applyBorder="1" applyProtection="1">
      <protection locked="0"/>
    </xf>
    <xf numFmtId="0" fontId="5" fillId="11" borderId="49" xfId="0" applyFont="1" applyFill="1" applyBorder="1" applyProtection="1">
      <protection locked="0"/>
    </xf>
    <xf numFmtId="166" fontId="5" fillId="11" borderId="44" xfId="2" applyNumberFormat="1" applyFont="1" applyFill="1" applyBorder="1" applyProtection="1">
      <protection locked="0"/>
    </xf>
    <xf numFmtId="10" fontId="5" fillId="11" borderId="49" xfId="0" applyNumberFormat="1" applyFont="1" applyFill="1" applyBorder="1" applyProtection="1">
      <protection locked="0"/>
    </xf>
  </cellXfs>
  <cellStyles count="5">
    <cellStyle name="Comma" xfId="1" builtinId="3"/>
    <cellStyle name="Currency" xfId="2" builtinId="4"/>
    <cellStyle name="Hyperlink" xfId="4" xr:uid="{00000000-0005-0000-0000-000002000000}"/>
    <cellStyle name="Normal" xfId="0" builtinId="0"/>
    <cellStyle name="Percent" xfId="3" builtinId="5"/>
  </cellStyles>
  <dxfs count="3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theme="2"/>
        </patternFill>
      </fill>
    </dxf>
    <dxf>
      <fill>
        <patternFill>
          <fgColor theme="2"/>
        </patternFill>
      </fill>
    </dxf>
    <dxf>
      <font>
        <color rgb="FF9C5700"/>
      </font>
      <fill>
        <patternFill>
          <bgColor rgb="FFFFEB9C"/>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480060</xdr:colOff>
      <xdr:row>32</xdr:row>
      <xdr:rowOff>43886</xdr:rowOff>
    </xdr:from>
    <xdr:to>
      <xdr:col>4</xdr:col>
      <xdr:colOff>900429</xdr:colOff>
      <xdr:row>37</xdr:row>
      <xdr:rowOff>73496</xdr:rowOff>
    </xdr:to>
    <xdr:pic>
      <xdr:nvPicPr>
        <xdr:cNvPr id="2" name="Picture 1">
          <a:extLst>
            <a:ext uri="{FF2B5EF4-FFF2-40B4-BE49-F238E27FC236}">
              <a16:creationId xmlns:a16="http://schemas.microsoft.com/office/drawing/2014/main" id="{ADDF9FCC-EB42-4F3B-8DCA-E1F7E1029C4F}"/>
            </a:ext>
          </a:extLst>
        </xdr:cNvPr>
        <xdr:cNvPicPr>
          <a:picLocks noChangeAspect="1"/>
        </xdr:cNvPicPr>
      </xdr:nvPicPr>
      <xdr:blipFill>
        <a:blip xmlns:r="http://schemas.openxmlformats.org/officeDocument/2006/relationships" r:embed="rId1"/>
        <a:stretch>
          <a:fillRect/>
        </a:stretch>
      </xdr:blipFill>
      <xdr:spPr>
        <a:xfrm>
          <a:off x="480060" y="6429446"/>
          <a:ext cx="5134609" cy="9440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03.cmhc-schl.gc.ca/hmip-pimh/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eppdscrmssa01.blob.core.windows.net/cmhcprodcontainer/files/pdf/glossary/nhs-glossary-en.pdf" TargetMode="External"/><Relationship Id="rId2" Type="http://schemas.openxmlformats.org/officeDocument/2006/relationships/hyperlink" Target="https://www03.cmhc-schl.gc.ca/hmip-pimh/en" TargetMode="External"/><Relationship Id="rId1" Type="http://schemas.openxmlformats.org/officeDocument/2006/relationships/hyperlink" Target="https://www03.cmhc-schl.gc.ca/hmip-pimh/en" TargetMode="External"/><Relationship Id="rId6" Type="http://schemas.openxmlformats.org/officeDocument/2006/relationships/printerSettings" Target="../printerSettings/printerSettings6.bin"/><Relationship Id="rId5" Type="http://schemas.openxmlformats.org/officeDocument/2006/relationships/hyperlink" Target="https://eppdscrmssa01.blob.core.windows.net/cmhcprodcontainer/files/pdf/glossary/nhs-glossary-en.pdf" TargetMode="External"/><Relationship Id="rId4" Type="http://schemas.openxmlformats.org/officeDocument/2006/relationships/hyperlink" Target="https://eppdscrmssa01.blob.core.windows.net/cmhcprodcontainer/files/pdf/glossary/nhs-glossary-e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1"/>
  <sheetViews>
    <sheetView workbookViewId="0"/>
  </sheetViews>
  <sheetFormatPr defaultRowHeight="14.5" x14ac:dyDescent="0.35"/>
  <cols>
    <col min="1" max="1" width="8.7265625" style="4"/>
    <col min="2" max="2" width="20.453125" style="4" customWidth="1"/>
    <col min="3" max="3" width="132.1796875" style="4" customWidth="1"/>
    <col min="4" max="4" width="18.54296875" style="4" customWidth="1"/>
    <col min="5" max="28" width="8.7265625" style="4"/>
  </cols>
  <sheetData>
    <row r="2" spans="2:4" ht="15" thickBot="1" x14ac:dyDescent="0.4"/>
    <row r="3" spans="2:4" ht="15" thickBot="1" x14ac:dyDescent="0.4">
      <c r="B3" s="39" t="s">
        <v>0</v>
      </c>
      <c r="C3" s="40" t="s">
        <v>1</v>
      </c>
      <c r="D3" s="41" t="s">
        <v>2</v>
      </c>
    </row>
    <row r="4" spans="2:4" ht="29" x14ac:dyDescent="0.35">
      <c r="B4" s="14" t="s">
        <v>3</v>
      </c>
      <c r="C4" s="19" t="s">
        <v>4</v>
      </c>
      <c r="D4" s="15" t="e">
        <f>IF(AND(#REF!="PASS",#REF!="PASS"),"Y","N")</f>
        <v>#REF!</v>
      </c>
    </row>
    <row r="5" spans="2:4" ht="101.5" x14ac:dyDescent="0.35">
      <c r="B5" s="11" t="s">
        <v>5</v>
      </c>
      <c r="C5" s="3" t="s">
        <v>6</v>
      </c>
      <c r="D5" s="16" t="s">
        <v>7</v>
      </c>
    </row>
    <row r="6" spans="2:4" ht="43.5" x14ac:dyDescent="0.35">
      <c r="B6" s="11" t="s">
        <v>8</v>
      </c>
      <c r="C6" s="3" t="s">
        <v>9</v>
      </c>
      <c r="D6" s="16" t="s">
        <v>10</v>
      </c>
    </row>
    <row r="7" spans="2:4" x14ac:dyDescent="0.35">
      <c r="B7" s="11" t="s">
        <v>11</v>
      </c>
      <c r="C7" s="3" t="s">
        <v>12</v>
      </c>
      <c r="D7" s="16" t="s">
        <v>7</v>
      </c>
    </row>
    <row r="8" spans="2:4" ht="29" x14ac:dyDescent="0.35">
      <c r="B8" s="11" t="s">
        <v>13</v>
      </c>
      <c r="C8" s="3" t="s">
        <v>14</v>
      </c>
      <c r="D8" s="16" t="s">
        <v>7</v>
      </c>
    </row>
    <row r="9" spans="2:4" ht="29" x14ac:dyDescent="0.35">
      <c r="B9" s="11" t="s">
        <v>15</v>
      </c>
      <c r="C9" s="3" t="s">
        <v>16</v>
      </c>
      <c r="D9" s="16" t="s">
        <v>7</v>
      </c>
    </row>
    <row r="10" spans="2:4" ht="43.5" x14ac:dyDescent="0.35">
      <c r="B10" s="11" t="s">
        <v>17</v>
      </c>
      <c r="C10" s="3" t="s">
        <v>18</v>
      </c>
      <c r="D10" s="16" t="s">
        <v>7</v>
      </c>
    </row>
    <row r="11" spans="2:4" ht="44" thickBot="1" x14ac:dyDescent="0.4">
      <c r="B11" s="38" t="s">
        <v>19</v>
      </c>
      <c r="C11" s="10" t="s">
        <v>20</v>
      </c>
      <c r="D11" s="13" t="s">
        <v>7</v>
      </c>
    </row>
  </sheetData>
  <dataValidations count="2">
    <dataValidation type="list" allowBlank="1" showInputMessage="1" showErrorMessage="1" sqref="D7:D11" xr:uid="{00000000-0002-0000-0000-000000000000}">
      <formula1>"Y, N"</formula1>
    </dataValidation>
    <dataValidation type="list" allowBlank="1" showInputMessage="1" showErrorMessage="1" sqref="D5:D6" xr:uid="{00000000-0002-0000-0000-000001000000}">
      <formula1>"Y, N, Flexibility Requested"</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0A9BF-CC74-4DCC-ADA6-4AB8431018C5}">
  <sheetPr>
    <tabColor theme="4"/>
  </sheetPr>
  <dimension ref="C1:D63"/>
  <sheetViews>
    <sheetView tabSelected="1" workbookViewId="0">
      <selection activeCell="C17" sqref="C17"/>
    </sheetView>
  </sheetViews>
  <sheetFormatPr defaultRowHeight="14.5" x14ac:dyDescent="0.35"/>
  <cols>
    <col min="3" max="3" width="51" customWidth="1"/>
    <col min="4" max="4" width="57.54296875" customWidth="1"/>
  </cols>
  <sheetData>
    <row r="1" spans="3:4" s="4" customFormat="1" x14ac:dyDescent="0.35"/>
    <row r="2" spans="3:4" s="4" customFormat="1" x14ac:dyDescent="0.35"/>
    <row r="3" spans="3:4" s="4" customFormat="1" ht="19" thickBot="1" x14ac:dyDescent="0.5">
      <c r="C3" s="112" t="s">
        <v>21</v>
      </c>
    </row>
    <row r="4" spans="3:4" s="4" customFormat="1" ht="19" thickBot="1" x14ac:dyDescent="0.5">
      <c r="C4" s="215" t="s">
        <v>22</v>
      </c>
      <c r="D4" s="216"/>
    </row>
    <row r="5" spans="3:4" s="4" customFormat="1" ht="18.5" x14ac:dyDescent="0.45">
      <c r="C5" s="211" t="s">
        <v>257</v>
      </c>
      <c r="D5" s="250"/>
    </row>
    <row r="6" spans="3:4" s="4" customFormat="1" ht="81.5" x14ac:dyDescent="0.45">
      <c r="C6" s="211" t="s">
        <v>23</v>
      </c>
      <c r="D6" s="250"/>
    </row>
    <row r="7" spans="3:4" s="4" customFormat="1" ht="18.5" x14ac:dyDescent="0.45">
      <c r="C7" s="141" t="s">
        <v>24</v>
      </c>
      <c r="D7" s="251"/>
    </row>
    <row r="8" spans="3:4" s="4" customFormat="1" ht="37.5" thickBot="1" x14ac:dyDescent="0.5">
      <c r="C8" s="142" t="s">
        <v>26</v>
      </c>
      <c r="D8" s="252"/>
    </row>
    <row r="9" spans="3:4" s="4" customFormat="1" ht="18.5" x14ac:dyDescent="0.45">
      <c r="C9" s="145" t="s">
        <v>27</v>
      </c>
      <c r="D9" s="253"/>
    </row>
    <row r="10" spans="3:4" s="4" customFormat="1" ht="18.5" x14ac:dyDescent="0.45">
      <c r="C10" s="145" t="s">
        <v>5</v>
      </c>
      <c r="D10" s="254"/>
    </row>
    <row r="11" spans="3:4" s="4" customFormat="1" x14ac:dyDescent="0.35">
      <c r="C11" s="31"/>
      <c r="D11" s="31"/>
    </row>
    <row r="12" spans="3:4" s="4" customFormat="1" x14ac:dyDescent="0.35">
      <c r="C12" s="31"/>
      <c r="D12" s="31"/>
    </row>
    <row r="13" spans="3:4" s="4" customFormat="1" x14ac:dyDescent="0.35"/>
    <row r="14" spans="3:4" s="4" customFormat="1" x14ac:dyDescent="0.35"/>
    <row r="15" spans="3:4" s="4" customFormat="1" x14ac:dyDescent="0.35"/>
    <row r="16" spans="3:4" s="4" customFormat="1" x14ac:dyDescent="0.35"/>
    <row r="17" s="4" customFormat="1" x14ac:dyDescent="0.35"/>
    <row r="18" s="4" customFormat="1" x14ac:dyDescent="0.35"/>
    <row r="19" s="4" customFormat="1" x14ac:dyDescent="0.35"/>
    <row r="20" s="4" customFormat="1" x14ac:dyDescent="0.35"/>
    <row r="21" s="4" customFormat="1" x14ac:dyDescent="0.35"/>
    <row r="22" s="4" customFormat="1" x14ac:dyDescent="0.35"/>
    <row r="23" s="4" customFormat="1" x14ac:dyDescent="0.35"/>
    <row r="24" s="4" customFormat="1" x14ac:dyDescent="0.35"/>
    <row r="25" s="4" customFormat="1" x14ac:dyDescent="0.35"/>
    <row r="26" s="4" customFormat="1" x14ac:dyDescent="0.35"/>
    <row r="27" s="4" customFormat="1" x14ac:dyDescent="0.35"/>
    <row r="28" s="4" customFormat="1" x14ac:dyDescent="0.35"/>
    <row r="29" s="4" customFormat="1" x14ac:dyDescent="0.35"/>
    <row r="30" s="4" customFormat="1" x14ac:dyDescent="0.35"/>
    <row r="31" s="4" customFormat="1" x14ac:dyDescent="0.35"/>
    <row r="32" s="4" customFormat="1" x14ac:dyDescent="0.35"/>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row r="47" s="4" customFormat="1" x14ac:dyDescent="0.35"/>
    <row r="48"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sheetData>
  <sheetProtection algorithmName="SHA-512" hashValue="N4c4ghR5fI4+s0/njcHquc0RBT7dIqR08gv5e6y9ZLgJCidN88MJpy9s/QYxHuYTgnGnjFFkWadR2+YGa5C7vQ==" saltValue="9tTAsJ9ssCs06KNJGIV1rQ==" spinCount="100000" sheet="1" objects="1" scenarios="1"/>
  <mergeCells count="1">
    <mergeCell ref="C4:D4"/>
  </mergeCells>
  <dataValidations count="4">
    <dataValidation type="list" allowBlank="1" showInputMessage="1" showErrorMessage="1" sqref="D6" xr:uid="{8E254996-CE81-424B-8953-F1E6A5D20089}">
      <formula1>"Y, N"</formula1>
    </dataValidation>
    <dataValidation type="list" allowBlank="1" showInputMessage="1" showErrorMessage="1" sqref="D7" xr:uid="{130EC55B-67F6-4BF1-BAD8-A2417EA9BA72}">
      <formula1>"New Construction, Repair/Renewal"</formula1>
    </dataValidation>
    <dataValidation type="list" allowBlank="1" showInputMessage="1" showErrorMessage="1" sqref="D8" xr:uid="{E89D9D12-F3E0-42A8-BC69-D5A4240313EF}">
      <formula1>"Yes, No"</formula1>
    </dataValidation>
    <dataValidation type="list" allowBlank="1" showInputMessage="1" showErrorMessage="1" sqref="D9" xr:uid="{119EFB4F-8107-498A-B60C-5C28EBE169BB}">
      <formula1>"Minimum 20% acessible units + barrier free common areas, Full Universal Design "</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5894D7FB-30FC-488D-95FA-ABD01FADEA50}">
          <x14:formula1>
            <xm:f>'Step 6- NHCF Funding'!$C$54:$C$59</xm:f>
          </x14:formula1>
          <xm:sqref>D10</xm:sqref>
        </x14:dataValidation>
        <x14:dataValidation type="list" allowBlank="1" showInputMessage="1" showErrorMessage="1" xr:uid="{3B002D5E-0EB1-4729-9141-F9739A7F189C}">
          <x14:formula1>
            <xm:f>'Info for drop downs (Hide)'!$E$59:$E$61</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P115"/>
  <sheetViews>
    <sheetView workbookViewId="0">
      <selection activeCell="D26" sqref="D26:D28"/>
    </sheetView>
  </sheetViews>
  <sheetFormatPr defaultRowHeight="14.5" x14ac:dyDescent="0.35"/>
  <cols>
    <col min="1" max="1" width="8.7265625" style="4"/>
    <col min="2" max="2" width="8.81640625" style="4" hidden="1" customWidth="1"/>
    <col min="3" max="3" width="31.81640625" customWidth="1"/>
    <col min="4" max="4" width="27.453125" customWidth="1"/>
    <col min="5" max="5" width="15.54296875" customWidth="1"/>
    <col min="6" max="6" width="33.54296875" customWidth="1"/>
    <col min="7" max="7" width="24.7265625" customWidth="1"/>
    <col min="8" max="8" width="12.81640625" customWidth="1"/>
    <col min="9" max="9" width="8.7265625" style="4"/>
    <col min="10" max="10" width="52.81640625" bestFit="1" customWidth="1"/>
    <col min="11" max="16" width="8.7265625" style="4"/>
  </cols>
  <sheetData>
    <row r="1" spans="3:14" s="4" customFormat="1" ht="18.5" x14ac:dyDescent="0.45">
      <c r="C1" s="95" t="s">
        <v>29</v>
      </c>
      <c r="D1" s="92"/>
      <c r="H1" s="44"/>
      <c r="I1" s="44"/>
      <c r="J1" s="44"/>
      <c r="K1" s="44"/>
      <c r="L1" s="44"/>
      <c r="M1" s="44"/>
      <c r="N1" s="44"/>
    </row>
    <row r="2" spans="3:14" s="4" customFormat="1" ht="15" thickBot="1" x14ac:dyDescent="0.4">
      <c r="H2" s="44"/>
      <c r="I2" s="44"/>
      <c r="J2" s="44"/>
      <c r="K2" s="44"/>
      <c r="L2" s="44"/>
      <c r="M2" s="44"/>
      <c r="N2" s="44"/>
    </row>
    <row r="3" spans="3:14" s="4" customFormat="1" ht="21.5" thickBot="1" x14ac:dyDescent="0.55000000000000004">
      <c r="C3" s="222" t="s">
        <v>68</v>
      </c>
      <c r="D3" s="223"/>
      <c r="F3" s="222" t="s">
        <v>69</v>
      </c>
      <c r="G3" s="223"/>
    </row>
    <row r="4" spans="3:14" s="4" customFormat="1" ht="16" x14ac:dyDescent="0.5">
      <c r="C4" s="107" t="s">
        <v>70</v>
      </c>
      <c r="D4" s="108"/>
      <c r="F4" s="107" t="s">
        <v>70</v>
      </c>
      <c r="G4" s="108"/>
    </row>
    <row r="5" spans="3:14" s="4" customFormat="1" x14ac:dyDescent="0.35">
      <c r="C5" s="34" t="s">
        <v>71</v>
      </c>
      <c r="D5" s="108"/>
      <c r="F5" s="34" t="s">
        <v>72</v>
      </c>
      <c r="G5" s="108"/>
    </row>
    <row r="6" spans="3:14" s="4" customFormat="1" ht="16" x14ac:dyDescent="0.5">
      <c r="C6" s="107" t="s">
        <v>73</v>
      </c>
      <c r="D6" s="108"/>
      <c r="F6" s="107" t="s">
        <v>73</v>
      </c>
      <c r="G6" s="108"/>
    </row>
    <row r="7" spans="3:14" s="4" customFormat="1" x14ac:dyDescent="0.35">
      <c r="C7" s="34" t="s">
        <v>74</v>
      </c>
      <c r="D7" s="108"/>
      <c r="F7" s="34" t="s">
        <v>75</v>
      </c>
      <c r="G7" s="108"/>
    </row>
    <row r="8" spans="3:14" s="4" customFormat="1" ht="16" x14ac:dyDescent="0.5">
      <c r="C8" s="107" t="s">
        <v>76</v>
      </c>
      <c r="D8" s="108"/>
      <c r="F8" s="107" t="s">
        <v>76</v>
      </c>
      <c r="G8" s="108"/>
    </row>
    <row r="9" spans="3:14" s="4" customFormat="1" x14ac:dyDescent="0.35">
      <c r="C9" s="34" t="s">
        <v>77</v>
      </c>
      <c r="D9" s="108">
        <f>SUMPRODUCT($B$43:$B$62,$D$43:$D$62)</f>
        <v>0</v>
      </c>
      <c r="F9" s="34" t="s">
        <v>78</v>
      </c>
      <c r="G9" s="108" t="str">
        <f>IF(D9=0,"N/A",SUMPRODUCT($B$43:$B$62,$D$43:$D$62,$F$43:$F$62)/SUMPRODUCT(D43:D62,$B$43:$B$62))</f>
        <v>N/A</v>
      </c>
    </row>
    <row r="10" spans="3:14" s="4" customFormat="1" x14ac:dyDescent="0.35">
      <c r="C10" s="34" t="s">
        <v>79</v>
      </c>
      <c r="D10" s="109" t="e">
        <f>D9/D30</f>
        <v>#DIV/0!</v>
      </c>
      <c r="F10" s="34" t="s">
        <v>80</v>
      </c>
      <c r="G10" s="108" t="str">
        <f>IF(D9=0,"N/A",SUMPRODUCT($D$43:$D$62,$E$43:$E$62,$B$43:$B$62)/SUMPRODUCT(D43:D62,$B$43:$B$62))</f>
        <v>N/A</v>
      </c>
    </row>
    <row r="11" spans="3:14" s="4" customFormat="1" x14ac:dyDescent="0.35">
      <c r="C11" s="105"/>
      <c r="D11" s="106"/>
      <c r="F11" s="110" t="s">
        <v>81</v>
      </c>
      <c r="G11" s="111" t="str">
        <f>IF(D9=0,"N/A",G10/G9)</f>
        <v>N/A</v>
      </c>
    </row>
    <row r="12" spans="3:14" s="4" customFormat="1" ht="15" thickBot="1" x14ac:dyDescent="0.4">
      <c r="C12" s="220">
        <f>IF(D30=0,0,IF(D10&gt;=30%, "PASS", "FAIL"))</f>
        <v>0</v>
      </c>
      <c r="D12" s="221"/>
      <c r="F12" s="220" t="str">
        <f>IF(G11&lt;=79.99%,"PASS","FAIL")</f>
        <v>FAIL</v>
      </c>
      <c r="G12" s="221"/>
    </row>
    <row r="13" spans="3:14" s="4" customFormat="1" x14ac:dyDescent="0.35">
      <c r="C13" s="100"/>
      <c r="D13" s="100"/>
      <c r="F13" s="100"/>
      <c r="G13" s="100"/>
    </row>
    <row r="14" spans="3:14" ht="19" thickBot="1" x14ac:dyDescent="0.5">
      <c r="C14" s="112" t="s">
        <v>82</v>
      </c>
      <c r="D14" s="4"/>
      <c r="E14" s="42"/>
      <c r="F14" s="42"/>
      <c r="G14" s="4"/>
      <c r="H14" s="44"/>
      <c r="I14" s="44"/>
      <c r="J14" s="44"/>
      <c r="K14" s="44"/>
      <c r="L14" s="44"/>
      <c r="M14" s="44"/>
      <c r="N14" s="44"/>
    </row>
    <row r="15" spans="3:14" ht="21.5" thickBot="1" x14ac:dyDescent="0.55000000000000004">
      <c r="C15" s="222" t="s">
        <v>83</v>
      </c>
      <c r="D15" s="224"/>
      <c r="E15" s="224"/>
      <c r="F15" s="224"/>
      <c r="G15" s="223"/>
      <c r="H15" s="44"/>
      <c r="I15" s="44"/>
      <c r="J15" s="8"/>
      <c r="K15" s="44"/>
      <c r="L15" s="44"/>
      <c r="M15" s="44"/>
      <c r="N15" s="44"/>
    </row>
    <row r="16" spans="3:14" x14ac:dyDescent="0.35">
      <c r="C16" s="114" t="s">
        <v>84</v>
      </c>
      <c r="D16" s="115"/>
      <c r="E16" s="44"/>
      <c r="F16" s="44"/>
      <c r="G16" s="106"/>
      <c r="H16" s="44"/>
      <c r="I16" s="44"/>
      <c r="J16" s="44"/>
    </row>
    <row r="17" spans="2:10" x14ac:dyDescent="0.35">
      <c r="C17" s="34" t="s">
        <v>85</v>
      </c>
      <c r="D17" s="115"/>
      <c r="E17" s="44"/>
      <c r="F17" s="44"/>
      <c r="G17" s="106"/>
      <c r="H17" s="44"/>
      <c r="I17" s="44"/>
      <c r="J17" s="44"/>
    </row>
    <row r="18" spans="2:10" x14ac:dyDescent="0.35">
      <c r="C18" s="34" t="s">
        <v>86</v>
      </c>
      <c r="D18" s="115"/>
      <c r="E18" s="44"/>
      <c r="F18" s="44"/>
      <c r="G18" s="106"/>
      <c r="H18" s="44"/>
      <c r="I18" s="44"/>
      <c r="J18" s="44"/>
    </row>
    <row r="19" spans="2:10" x14ac:dyDescent="0.35">
      <c r="C19" s="34" t="s">
        <v>87</v>
      </c>
      <c r="D19" s="115"/>
      <c r="E19" s="44"/>
      <c r="F19" s="44"/>
      <c r="G19" s="106"/>
      <c r="H19" s="44"/>
      <c r="I19" s="44"/>
      <c r="J19" s="44"/>
    </row>
    <row r="20" spans="2:10" x14ac:dyDescent="0.35">
      <c r="C20" s="116" t="s">
        <v>88</v>
      </c>
      <c r="D20" s="115"/>
      <c r="E20" s="44"/>
      <c r="F20" s="44"/>
      <c r="G20" s="106"/>
      <c r="H20" s="44"/>
      <c r="I20" s="44"/>
      <c r="J20" s="44"/>
    </row>
    <row r="21" spans="2:10" x14ac:dyDescent="0.35">
      <c r="C21" s="34" t="s">
        <v>89</v>
      </c>
      <c r="D21" s="115"/>
      <c r="E21" s="44"/>
      <c r="F21" s="44"/>
      <c r="G21" s="106"/>
      <c r="H21" s="44"/>
      <c r="I21" s="44"/>
      <c r="J21" s="44"/>
    </row>
    <row r="22" spans="2:10" x14ac:dyDescent="0.35">
      <c r="C22" s="34" t="s">
        <v>90</v>
      </c>
      <c r="D22" s="115"/>
      <c r="E22" s="44"/>
      <c r="F22" s="44"/>
      <c r="G22" s="106"/>
      <c r="H22" s="44"/>
      <c r="I22" s="44"/>
      <c r="J22" s="44"/>
    </row>
    <row r="23" spans="2:10" ht="15" thickBot="1" x14ac:dyDescent="0.4">
      <c r="C23" s="117" t="s">
        <v>91</v>
      </c>
      <c r="D23" s="45"/>
      <c r="E23" s="45"/>
      <c r="F23" s="45"/>
      <c r="G23" s="118"/>
      <c r="H23" s="44"/>
      <c r="I23" s="44"/>
      <c r="J23" s="44"/>
    </row>
    <row r="24" spans="2:10" s="4" customFormat="1" ht="15" thickBot="1" x14ac:dyDescent="0.4"/>
    <row r="25" spans="2:10" s="4" customFormat="1" ht="42.5" thickBot="1" x14ac:dyDescent="0.55000000000000004">
      <c r="C25" s="225" t="s">
        <v>92</v>
      </c>
      <c r="D25" s="226"/>
      <c r="F25" s="191" t="s">
        <v>93</v>
      </c>
      <c r="G25" s="192" t="s">
        <v>94</v>
      </c>
    </row>
    <row r="26" spans="2:10" s="4" customFormat="1" x14ac:dyDescent="0.35">
      <c r="C26" s="188" t="s">
        <v>95</v>
      </c>
      <c r="D26" s="256"/>
      <c r="F26" s="188" t="s">
        <v>96</v>
      </c>
      <c r="G26" s="193">
        <f>60%*G28</f>
        <v>0</v>
      </c>
    </row>
    <row r="27" spans="2:10" s="4" customFormat="1" x14ac:dyDescent="0.35">
      <c r="B27" s="43"/>
      <c r="C27" s="189" t="s">
        <v>97</v>
      </c>
      <c r="D27" s="257"/>
      <c r="F27" s="189" t="s">
        <v>99</v>
      </c>
      <c r="G27" s="260"/>
    </row>
    <row r="28" spans="2:10" s="4" customFormat="1" x14ac:dyDescent="0.35">
      <c r="B28" s="43"/>
      <c r="C28" s="189" t="s">
        <v>100</v>
      </c>
      <c r="D28" s="258"/>
      <c r="F28" s="189" t="s">
        <v>101</v>
      </c>
      <c r="G28" s="260"/>
    </row>
    <row r="29" spans="2:10" s="4" customFormat="1" ht="15" thickBot="1" x14ac:dyDescent="0.4">
      <c r="B29" s="43"/>
      <c r="C29" s="190" t="s">
        <v>102</v>
      </c>
      <c r="D29" s="259"/>
      <c r="F29" s="189" t="s">
        <v>103</v>
      </c>
      <c r="G29" s="260"/>
    </row>
    <row r="30" spans="2:10" s="4" customFormat="1" ht="15" thickBot="1" x14ac:dyDescent="0.4">
      <c r="B30" s="43"/>
      <c r="C30" s="186" t="s">
        <v>104</v>
      </c>
      <c r="D30" s="187">
        <f>SUM(D43:D62)+SUM(D67:D78)</f>
        <v>0</v>
      </c>
      <c r="F30" s="190" t="s">
        <v>105</v>
      </c>
      <c r="G30" s="261"/>
    </row>
    <row r="31" spans="2:10" s="4" customFormat="1" x14ac:dyDescent="0.35">
      <c r="B31" s="43"/>
    </row>
    <row r="32" spans="2:10" s="4" customFormat="1" x14ac:dyDescent="0.35">
      <c r="B32" s="43"/>
      <c r="C32" s="6" t="s">
        <v>106</v>
      </c>
    </row>
    <row r="33" spans="2:13" s="4" customFormat="1" x14ac:dyDescent="0.35">
      <c r="B33" s="43"/>
    </row>
    <row r="34" spans="2:13" s="4" customFormat="1" x14ac:dyDescent="0.35">
      <c r="B34" s="43"/>
    </row>
    <row r="35" spans="2:13" s="4" customFormat="1" x14ac:dyDescent="0.35">
      <c r="B35" s="43"/>
    </row>
    <row r="36" spans="2:13" s="4" customFormat="1" x14ac:dyDescent="0.35">
      <c r="B36" s="43"/>
    </row>
    <row r="37" spans="2:13" s="4" customFormat="1" x14ac:dyDescent="0.35">
      <c r="B37" s="43"/>
    </row>
    <row r="38" spans="2:13" s="4" customFormat="1" ht="15" thickBot="1" x14ac:dyDescent="0.4">
      <c r="L38" s="7"/>
      <c r="M38" s="7"/>
    </row>
    <row r="39" spans="2:13" s="4" customFormat="1" ht="15" thickBot="1" x14ac:dyDescent="0.4">
      <c r="C39" s="21" t="s">
        <v>107</v>
      </c>
      <c r="D39" s="17"/>
      <c r="E39" s="56">
        <f>(SUMPRODUCT(D43:D62,E43:E62))*12</f>
        <v>0</v>
      </c>
      <c r="L39" s="7"/>
      <c r="M39" s="7"/>
    </row>
    <row r="40" spans="2:13" s="4" customFormat="1" ht="15" thickBot="1" x14ac:dyDescent="0.4">
      <c r="L40" s="7"/>
      <c r="M40" s="7"/>
    </row>
    <row r="41" spans="2:13" s="4" customFormat="1" ht="21.5" thickBot="1" x14ac:dyDescent="0.55000000000000004">
      <c r="C41" s="217" t="s">
        <v>108</v>
      </c>
      <c r="D41" s="218"/>
      <c r="E41" s="218"/>
      <c r="F41" s="218"/>
      <c r="G41" s="218"/>
      <c r="H41" s="219"/>
      <c r="L41" s="7"/>
      <c r="M41" s="7"/>
    </row>
    <row r="42" spans="2:13" s="4" customFormat="1" ht="16" thickBot="1" x14ac:dyDescent="0.4">
      <c r="B42" s="6" t="s">
        <v>109</v>
      </c>
      <c r="C42" s="203" t="s">
        <v>93</v>
      </c>
      <c r="D42" s="204" t="s">
        <v>110</v>
      </c>
      <c r="E42" s="206" t="s">
        <v>111</v>
      </c>
      <c r="F42" s="203" t="s">
        <v>112</v>
      </c>
      <c r="G42" s="204" t="s">
        <v>113</v>
      </c>
      <c r="H42" s="205" t="s">
        <v>114</v>
      </c>
      <c r="L42" s="7"/>
      <c r="M42" s="7"/>
    </row>
    <row r="43" spans="2:13" s="4" customFormat="1" ht="15.5" x14ac:dyDescent="0.35">
      <c r="B43" s="4">
        <f>IF(G43&lt;79.9%,1,0)</f>
        <v>0</v>
      </c>
      <c r="C43" s="262"/>
      <c r="D43" s="263"/>
      <c r="E43" s="264"/>
      <c r="F43" s="200" t="str">
        <f>IF(C43=""," ",VLOOKUP($C43,$F$26:$G$30,2,0))</f>
        <v xml:space="preserve"> </v>
      </c>
      <c r="G43" s="201" t="str">
        <f>IF(F43=0," ",IF(C43=""," ",E43/F43))</f>
        <v xml:space="preserve"> </v>
      </c>
      <c r="H43" s="202" t="str">
        <f>IF(G43=" "," ",IF(G43&gt;79.9%,"No","Yes"))</f>
        <v xml:space="preserve"> </v>
      </c>
    </row>
    <row r="44" spans="2:13" s="4" customFormat="1" ht="15.5" x14ac:dyDescent="0.35">
      <c r="B44" s="4">
        <f t="shared" ref="B44:B62" si="0">IF(G44&lt;79.9%,1,0)</f>
        <v>0</v>
      </c>
      <c r="C44" s="265"/>
      <c r="D44" s="266"/>
      <c r="E44" s="255"/>
      <c r="F44" s="195" t="str">
        <f t="shared" ref="F44:F46" si="1">IF(C44=""," ",VLOOKUP($C44,$F$26:$G$30,2,0))</f>
        <v xml:space="preserve"> </v>
      </c>
      <c r="G44" s="194" t="str">
        <f t="shared" ref="G44:G62" si="2">IF(F44=0," ",IF(C44=""," ",E44/F44))</f>
        <v xml:space="preserve"> </v>
      </c>
      <c r="H44" s="196" t="str">
        <f t="shared" ref="H44:H62" si="3">IF(G44=" "," ",IF(G44&gt;79.9%,"No","Yes"))</f>
        <v xml:space="preserve"> </v>
      </c>
    </row>
    <row r="45" spans="2:13" s="4" customFormat="1" ht="15.5" x14ac:dyDescent="0.35">
      <c r="B45" s="4">
        <f t="shared" si="0"/>
        <v>0</v>
      </c>
      <c r="C45" s="265"/>
      <c r="D45" s="266"/>
      <c r="E45" s="255"/>
      <c r="F45" s="195" t="str">
        <f t="shared" si="1"/>
        <v xml:space="preserve"> </v>
      </c>
      <c r="G45" s="194" t="str">
        <f t="shared" si="2"/>
        <v xml:space="preserve"> </v>
      </c>
      <c r="H45" s="196" t="str">
        <f t="shared" si="3"/>
        <v xml:space="preserve"> </v>
      </c>
    </row>
    <row r="46" spans="2:13" s="4" customFormat="1" ht="15.5" x14ac:dyDescent="0.35">
      <c r="B46" s="4">
        <f t="shared" si="0"/>
        <v>0</v>
      </c>
      <c r="C46" s="265"/>
      <c r="D46" s="266"/>
      <c r="E46" s="255"/>
      <c r="F46" s="195" t="str">
        <f t="shared" si="1"/>
        <v xml:space="preserve"> </v>
      </c>
      <c r="G46" s="194" t="str">
        <f t="shared" si="2"/>
        <v xml:space="preserve"> </v>
      </c>
      <c r="H46" s="196" t="str">
        <f t="shared" si="3"/>
        <v xml:space="preserve"> </v>
      </c>
      <c r="I46" s="7"/>
      <c r="L46" s="7"/>
      <c r="M46" s="7"/>
    </row>
    <row r="47" spans="2:13" s="4" customFormat="1" ht="18.5" x14ac:dyDescent="0.45">
      <c r="B47" s="4">
        <f t="shared" si="0"/>
        <v>0</v>
      </c>
      <c r="C47" s="265"/>
      <c r="D47" s="266"/>
      <c r="E47" s="255"/>
      <c r="F47" s="195" t="str">
        <f t="shared" ref="F47" si="4">IF(C47=""," ",VLOOKUP($C47,$F$26:$G$30,2,0))</f>
        <v xml:space="preserve"> </v>
      </c>
      <c r="G47" s="194" t="str">
        <f t="shared" si="2"/>
        <v xml:space="preserve"> </v>
      </c>
      <c r="H47" s="196" t="str">
        <f t="shared" si="3"/>
        <v xml:space="preserve"> </v>
      </c>
      <c r="I47" s="42"/>
      <c r="L47" s="42"/>
      <c r="M47" s="42"/>
    </row>
    <row r="48" spans="2:13" s="4" customFormat="1" ht="15.5" x14ac:dyDescent="0.35">
      <c r="B48" s="4">
        <f t="shared" si="0"/>
        <v>0</v>
      </c>
      <c r="C48" s="265"/>
      <c r="D48" s="266"/>
      <c r="E48" s="255"/>
      <c r="F48" s="195" t="str">
        <f t="shared" ref="F48:F62" si="5">IF(C48=""," ",VLOOKUP($C48,$F$26:$G$30,2,0))</f>
        <v xml:space="preserve"> </v>
      </c>
      <c r="G48" s="194" t="str">
        <f t="shared" si="2"/>
        <v xml:space="preserve"> </v>
      </c>
      <c r="H48" s="196" t="str">
        <f t="shared" si="3"/>
        <v xml:space="preserve"> </v>
      </c>
    </row>
    <row r="49" spans="2:10" s="4" customFormat="1" ht="15.5" x14ac:dyDescent="0.35">
      <c r="B49" s="4">
        <f t="shared" si="0"/>
        <v>0</v>
      </c>
      <c r="C49" s="265"/>
      <c r="D49" s="266"/>
      <c r="E49" s="255"/>
      <c r="F49" s="195" t="str">
        <f t="shared" si="5"/>
        <v xml:space="preserve"> </v>
      </c>
      <c r="G49" s="194" t="str">
        <f t="shared" si="2"/>
        <v xml:space="preserve"> </v>
      </c>
      <c r="H49" s="196" t="str">
        <f t="shared" si="3"/>
        <v xml:space="preserve"> </v>
      </c>
    </row>
    <row r="50" spans="2:10" s="4" customFormat="1" ht="15.5" x14ac:dyDescent="0.35">
      <c r="B50" s="4">
        <f t="shared" si="0"/>
        <v>0</v>
      </c>
      <c r="C50" s="265"/>
      <c r="D50" s="266"/>
      <c r="E50" s="255"/>
      <c r="F50" s="195" t="str">
        <f t="shared" si="5"/>
        <v xml:space="preserve"> </v>
      </c>
      <c r="G50" s="194" t="str">
        <f t="shared" si="2"/>
        <v xml:space="preserve"> </v>
      </c>
      <c r="H50" s="196" t="str">
        <f t="shared" si="3"/>
        <v xml:space="preserve"> </v>
      </c>
    </row>
    <row r="51" spans="2:10" s="4" customFormat="1" ht="15.5" x14ac:dyDescent="0.35">
      <c r="B51" s="4">
        <f t="shared" si="0"/>
        <v>0</v>
      </c>
      <c r="C51" s="265"/>
      <c r="D51" s="266"/>
      <c r="E51" s="255"/>
      <c r="F51" s="195" t="str">
        <f t="shared" si="5"/>
        <v xml:space="preserve"> </v>
      </c>
      <c r="G51" s="194" t="str">
        <f t="shared" si="2"/>
        <v xml:space="preserve"> </v>
      </c>
      <c r="H51" s="196" t="str">
        <f t="shared" si="3"/>
        <v xml:space="preserve"> </v>
      </c>
    </row>
    <row r="52" spans="2:10" s="4" customFormat="1" ht="15.5" x14ac:dyDescent="0.35">
      <c r="B52" s="4">
        <f t="shared" si="0"/>
        <v>0</v>
      </c>
      <c r="C52" s="265"/>
      <c r="D52" s="266"/>
      <c r="E52" s="255"/>
      <c r="F52" s="195" t="str">
        <f t="shared" si="5"/>
        <v xml:space="preserve"> </v>
      </c>
      <c r="G52" s="194" t="str">
        <f t="shared" si="2"/>
        <v xml:space="preserve"> </v>
      </c>
      <c r="H52" s="196" t="str">
        <f t="shared" si="3"/>
        <v xml:space="preserve"> </v>
      </c>
    </row>
    <row r="53" spans="2:10" s="4" customFormat="1" ht="15.5" x14ac:dyDescent="0.35">
      <c r="B53" s="4">
        <f t="shared" si="0"/>
        <v>0</v>
      </c>
      <c r="C53" s="265"/>
      <c r="D53" s="266"/>
      <c r="E53" s="255"/>
      <c r="F53" s="195" t="str">
        <f t="shared" si="5"/>
        <v xml:space="preserve"> </v>
      </c>
      <c r="G53" s="194" t="str">
        <f t="shared" si="2"/>
        <v xml:space="preserve"> </v>
      </c>
      <c r="H53" s="196" t="str">
        <f t="shared" si="3"/>
        <v xml:space="preserve"> </v>
      </c>
    </row>
    <row r="54" spans="2:10" s="4" customFormat="1" ht="15.5" x14ac:dyDescent="0.35">
      <c r="B54" s="4">
        <f t="shared" si="0"/>
        <v>0</v>
      </c>
      <c r="C54" s="265"/>
      <c r="D54" s="266"/>
      <c r="E54" s="255"/>
      <c r="F54" s="195" t="str">
        <f t="shared" si="5"/>
        <v xml:space="preserve"> </v>
      </c>
      <c r="G54" s="194" t="str">
        <f t="shared" si="2"/>
        <v xml:space="preserve"> </v>
      </c>
      <c r="H54" s="196" t="str">
        <f t="shared" si="3"/>
        <v xml:space="preserve"> </v>
      </c>
    </row>
    <row r="55" spans="2:10" s="4" customFormat="1" ht="15.5" x14ac:dyDescent="0.35">
      <c r="B55" s="4">
        <f t="shared" si="0"/>
        <v>0</v>
      </c>
      <c r="C55" s="265"/>
      <c r="D55" s="266"/>
      <c r="E55" s="255"/>
      <c r="F55" s="195" t="str">
        <f t="shared" si="5"/>
        <v xml:space="preserve"> </v>
      </c>
      <c r="G55" s="194" t="str">
        <f t="shared" si="2"/>
        <v xml:space="preserve"> </v>
      </c>
      <c r="H55" s="196" t="str">
        <f t="shared" si="3"/>
        <v xml:space="preserve"> </v>
      </c>
    </row>
    <row r="56" spans="2:10" s="4" customFormat="1" ht="15.5" x14ac:dyDescent="0.35">
      <c r="B56" s="4">
        <f t="shared" si="0"/>
        <v>0</v>
      </c>
      <c r="C56" s="265"/>
      <c r="D56" s="266"/>
      <c r="E56" s="255"/>
      <c r="F56" s="195" t="str">
        <f t="shared" si="5"/>
        <v xml:space="preserve"> </v>
      </c>
      <c r="G56" s="194" t="str">
        <f t="shared" si="2"/>
        <v xml:space="preserve"> </v>
      </c>
      <c r="H56" s="196" t="str">
        <f t="shared" si="3"/>
        <v xml:space="preserve"> </v>
      </c>
    </row>
    <row r="57" spans="2:10" s="4" customFormat="1" ht="15.5" x14ac:dyDescent="0.35">
      <c r="B57" s="4">
        <f t="shared" si="0"/>
        <v>0</v>
      </c>
      <c r="C57" s="265"/>
      <c r="D57" s="266"/>
      <c r="E57" s="255"/>
      <c r="F57" s="195" t="str">
        <f t="shared" si="5"/>
        <v xml:space="preserve"> </v>
      </c>
      <c r="G57" s="194" t="str">
        <f t="shared" si="2"/>
        <v xml:space="preserve"> </v>
      </c>
      <c r="H57" s="196" t="str">
        <f t="shared" si="3"/>
        <v xml:space="preserve"> </v>
      </c>
    </row>
    <row r="58" spans="2:10" s="4" customFormat="1" ht="15.5" x14ac:dyDescent="0.35">
      <c r="B58" s="4">
        <f t="shared" si="0"/>
        <v>0</v>
      </c>
      <c r="C58" s="265"/>
      <c r="D58" s="266"/>
      <c r="E58" s="255"/>
      <c r="F58" s="195" t="str">
        <f t="shared" si="5"/>
        <v xml:space="preserve"> </v>
      </c>
      <c r="G58" s="194" t="str">
        <f t="shared" si="2"/>
        <v xml:space="preserve"> </v>
      </c>
      <c r="H58" s="196" t="str">
        <f t="shared" si="3"/>
        <v xml:space="preserve"> </v>
      </c>
    </row>
    <row r="59" spans="2:10" ht="15.5" x14ac:dyDescent="0.35">
      <c r="B59" s="4">
        <f t="shared" si="0"/>
        <v>0</v>
      </c>
      <c r="C59" s="265"/>
      <c r="D59" s="266"/>
      <c r="E59" s="255"/>
      <c r="F59" s="195" t="str">
        <f t="shared" si="5"/>
        <v xml:space="preserve"> </v>
      </c>
      <c r="G59" s="194" t="str">
        <f t="shared" si="2"/>
        <v xml:space="preserve"> </v>
      </c>
      <c r="H59" s="196" t="str">
        <f t="shared" si="3"/>
        <v xml:space="preserve"> </v>
      </c>
      <c r="J59" s="4"/>
    </row>
    <row r="60" spans="2:10" ht="15.5" x14ac:dyDescent="0.35">
      <c r="B60" s="4">
        <f t="shared" si="0"/>
        <v>0</v>
      </c>
      <c r="C60" s="265"/>
      <c r="D60" s="266"/>
      <c r="E60" s="255"/>
      <c r="F60" s="195" t="str">
        <f t="shared" si="5"/>
        <v xml:space="preserve"> </v>
      </c>
      <c r="G60" s="194" t="str">
        <f t="shared" si="2"/>
        <v xml:space="preserve"> </v>
      </c>
      <c r="H60" s="196" t="str">
        <f t="shared" si="3"/>
        <v xml:space="preserve"> </v>
      </c>
      <c r="J60" s="4"/>
    </row>
    <row r="61" spans="2:10" ht="15.5" x14ac:dyDescent="0.35">
      <c r="B61" s="4">
        <f t="shared" si="0"/>
        <v>0</v>
      </c>
      <c r="C61" s="265"/>
      <c r="D61" s="266"/>
      <c r="E61" s="255"/>
      <c r="F61" s="195" t="str">
        <f t="shared" si="5"/>
        <v xml:space="preserve"> </v>
      </c>
      <c r="G61" s="194" t="str">
        <f t="shared" si="2"/>
        <v xml:space="preserve"> </v>
      </c>
      <c r="H61" s="196" t="str">
        <f t="shared" si="3"/>
        <v xml:space="preserve"> </v>
      </c>
      <c r="J61" s="4"/>
    </row>
    <row r="62" spans="2:10" ht="16" thickBot="1" x14ac:dyDescent="0.4">
      <c r="B62" s="4">
        <f t="shared" si="0"/>
        <v>0</v>
      </c>
      <c r="C62" s="267"/>
      <c r="D62" s="268"/>
      <c r="E62" s="269"/>
      <c r="F62" s="197" t="str">
        <f t="shared" si="5"/>
        <v xml:space="preserve"> </v>
      </c>
      <c r="G62" s="198" t="str">
        <f t="shared" si="2"/>
        <v xml:space="preserve"> </v>
      </c>
      <c r="H62" s="199" t="str">
        <f t="shared" si="3"/>
        <v xml:space="preserve"> </v>
      </c>
      <c r="J62" s="4"/>
    </row>
    <row r="63" spans="2:10" x14ac:dyDescent="0.35">
      <c r="C63" s="4"/>
      <c r="D63" s="4"/>
      <c r="E63" s="4"/>
      <c r="F63" s="4"/>
      <c r="G63" s="4"/>
      <c r="H63" s="4"/>
      <c r="J63" s="4"/>
    </row>
    <row r="64" spans="2:10" ht="15" thickBot="1" x14ac:dyDescent="0.4">
      <c r="C64" s="4"/>
      <c r="D64" s="4"/>
      <c r="E64" s="4"/>
      <c r="F64" s="4"/>
      <c r="G64" s="4"/>
      <c r="H64" s="4"/>
      <c r="J64" s="4"/>
    </row>
    <row r="65" spans="3:10" ht="21.5" thickBot="1" x14ac:dyDescent="0.55000000000000004">
      <c r="C65" s="217" t="s">
        <v>115</v>
      </c>
      <c r="D65" s="219"/>
      <c r="E65" s="4"/>
      <c r="F65" s="4"/>
      <c r="G65" s="4"/>
      <c r="H65" s="4"/>
      <c r="J65" s="4"/>
    </row>
    <row r="66" spans="3:10" ht="15" thickBot="1" x14ac:dyDescent="0.4">
      <c r="C66" s="207" t="s">
        <v>93</v>
      </c>
      <c r="D66" s="208" t="s">
        <v>116</v>
      </c>
      <c r="E66" s="4"/>
      <c r="F66" s="4"/>
      <c r="G66" s="4"/>
      <c r="H66" s="4"/>
      <c r="J66" s="4"/>
    </row>
    <row r="67" spans="3:10" x14ac:dyDescent="0.35">
      <c r="C67" s="270"/>
      <c r="D67" s="271"/>
      <c r="E67" s="4"/>
      <c r="F67" s="4"/>
      <c r="G67" s="4"/>
      <c r="H67" s="4"/>
      <c r="J67" s="4"/>
    </row>
    <row r="68" spans="3:10" x14ac:dyDescent="0.35">
      <c r="C68" s="272"/>
      <c r="D68" s="257"/>
      <c r="E68" s="4"/>
      <c r="F68" s="4"/>
      <c r="G68" s="4"/>
      <c r="H68" s="4"/>
      <c r="J68" s="4"/>
    </row>
    <row r="69" spans="3:10" x14ac:dyDescent="0.35">
      <c r="C69" s="272"/>
      <c r="D69" s="257"/>
      <c r="E69" s="4"/>
      <c r="F69" s="4"/>
      <c r="G69" s="4"/>
      <c r="H69" s="4"/>
      <c r="J69" s="4"/>
    </row>
    <row r="70" spans="3:10" x14ac:dyDescent="0.35">
      <c r="C70" s="272"/>
      <c r="D70" s="257"/>
      <c r="E70" s="4"/>
      <c r="F70" s="4"/>
      <c r="G70" s="4"/>
      <c r="H70" s="4"/>
      <c r="J70" s="4"/>
    </row>
    <row r="71" spans="3:10" x14ac:dyDescent="0.35">
      <c r="C71" s="272"/>
      <c r="D71" s="257"/>
      <c r="E71" s="4"/>
      <c r="F71" s="4"/>
      <c r="G71" s="4"/>
      <c r="H71" s="4"/>
      <c r="J71" s="4"/>
    </row>
    <row r="72" spans="3:10" x14ac:dyDescent="0.35">
      <c r="C72" s="272"/>
      <c r="D72" s="257"/>
      <c r="E72" s="4"/>
      <c r="F72" s="4"/>
      <c r="G72" s="4"/>
      <c r="H72" s="4"/>
      <c r="J72" s="4"/>
    </row>
    <row r="73" spans="3:10" x14ac:dyDescent="0.35">
      <c r="C73" s="272"/>
      <c r="D73" s="257"/>
      <c r="E73" s="4"/>
      <c r="F73" s="4"/>
      <c r="G73" s="4"/>
      <c r="H73" s="4"/>
      <c r="J73" s="4"/>
    </row>
    <row r="74" spans="3:10" x14ac:dyDescent="0.35">
      <c r="C74" s="272"/>
      <c r="D74" s="257"/>
      <c r="E74" s="4"/>
      <c r="F74" s="4"/>
      <c r="G74" s="4"/>
      <c r="H74" s="4"/>
      <c r="J74" s="4"/>
    </row>
    <row r="75" spans="3:10" x14ac:dyDescent="0.35">
      <c r="C75" s="272"/>
      <c r="D75" s="257"/>
      <c r="E75" s="4"/>
      <c r="F75" s="4"/>
      <c r="G75" s="4"/>
      <c r="H75" s="4"/>
      <c r="J75" s="4"/>
    </row>
    <row r="76" spans="3:10" x14ac:dyDescent="0.35">
      <c r="C76" s="272"/>
      <c r="D76" s="257"/>
      <c r="E76" s="4"/>
      <c r="F76" s="4"/>
      <c r="G76" s="4"/>
      <c r="H76" s="4"/>
      <c r="J76" s="4"/>
    </row>
    <row r="77" spans="3:10" x14ac:dyDescent="0.35">
      <c r="C77" s="272"/>
      <c r="D77" s="257"/>
      <c r="E77" s="4"/>
      <c r="F77" s="4"/>
      <c r="G77" s="4"/>
      <c r="H77" s="4"/>
      <c r="J77" s="4"/>
    </row>
    <row r="78" spans="3:10" ht="15" thickBot="1" x14ac:dyDescent="0.4">
      <c r="C78" s="273"/>
      <c r="D78" s="259"/>
      <c r="E78" s="4"/>
      <c r="F78" s="4"/>
      <c r="G78" s="4"/>
      <c r="H78" s="4"/>
      <c r="J78" s="4"/>
    </row>
    <row r="79" spans="3:10" x14ac:dyDescent="0.35">
      <c r="C79" s="4"/>
      <c r="D79" s="4"/>
      <c r="E79" s="4"/>
      <c r="F79" s="4"/>
      <c r="G79" s="4"/>
      <c r="H79" s="4"/>
      <c r="J79" s="4"/>
    </row>
    <row r="80" spans="3:10" x14ac:dyDescent="0.35">
      <c r="C80" s="4"/>
      <c r="D80" s="4"/>
      <c r="E80" s="4"/>
      <c r="F80" s="4"/>
      <c r="G80" s="4"/>
      <c r="H80" s="4"/>
      <c r="J80" s="4"/>
    </row>
    <row r="81" spans="3:10" x14ac:dyDescent="0.35">
      <c r="C81" s="4"/>
      <c r="D81" s="4"/>
      <c r="E81" s="4"/>
      <c r="F81" s="4"/>
      <c r="G81" s="4"/>
      <c r="H81" s="4"/>
      <c r="J81" s="4"/>
    </row>
    <row r="82" spans="3:10" x14ac:dyDescent="0.35">
      <c r="C82" s="4"/>
      <c r="D82" s="4"/>
      <c r="E82" s="4"/>
      <c r="F82" s="4"/>
      <c r="G82" s="4"/>
      <c r="H82" s="4"/>
      <c r="J82" s="4"/>
    </row>
    <row r="83" spans="3:10" x14ac:dyDescent="0.35">
      <c r="C83" s="4"/>
      <c r="D83" s="4"/>
      <c r="E83" s="4"/>
      <c r="F83" s="4"/>
      <c r="G83" s="4"/>
      <c r="H83" s="4"/>
      <c r="J83" s="4"/>
    </row>
    <row r="84" spans="3:10" x14ac:dyDescent="0.35">
      <c r="C84" s="4"/>
      <c r="D84" s="4"/>
      <c r="E84" s="4"/>
      <c r="F84" s="4"/>
      <c r="G84" s="4"/>
      <c r="H84" s="4"/>
      <c r="J84" s="4"/>
    </row>
    <row r="85" spans="3:10" x14ac:dyDescent="0.35">
      <c r="C85" s="4"/>
      <c r="D85" s="4"/>
      <c r="E85" s="4"/>
      <c r="F85" s="4"/>
      <c r="G85" s="4"/>
      <c r="H85" s="4"/>
      <c r="J85" s="4"/>
    </row>
    <row r="86" spans="3:10" x14ac:dyDescent="0.35">
      <c r="C86" s="4"/>
      <c r="D86" s="4"/>
      <c r="E86" s="4"/>
      <c r="F86" s="4"/>
      <c r="G86" s="4"/>
      <c r="H86" s="4"/>
      <c r="J86" s="4"/>
    </row>
    <row r="87" spans="3:10" x14ac:dyDescent="0.35">
      <c r="C87" s="4"/>
      <c r="D87" s="4"/>
      <c r="E87" s="4"/>
      <c r="F87" s="4"/>
      <c r="G87" s="4"/>
      <c r="H87" s="4"/>
      <c r="J87" s="4"/>
    </row>
    <row r="88" spans="3:10" x14ac:dyDescent="0.35">
      <c r="C88" s="4"/>
      <c r="D88" s="4"/>
      <c r="E88" s="4"/>
      <c r="F88" s="4"/>
      <c r="G88" s="4"/>
      <c r="H88" s="4"/>
      <c r="J88" s="4"/>
    </row>
    <row r="89" spans="3:10" x14ac:dyDescent="0.35">
      <c r="C89" s="4"/>
      <c r="D89" s="4"/>
      <c r="E89" s="4"/>
      <c r="F89" s="4"/>
      <c r="G89" s="4"/>
      <c r="H89" s="4"/>
      <c r="J89" s="4"/>
    </row>
    <row r="90" spans="3:10" x14ac:dyDescent="0.35">
      <c r="C90" s="4"/>
      <c r="D90" s="4"/>
      <c r="E90" s="4"/>
      <c r="F90" s="4"/>
      <c r="G90" s="4"/>
      <c r="H90" s="4"/>
      <c r="J90" s="4"/>
    </row>
    <row r="91" spans="3:10" x14ac:dyDescent="0.35">
      <c r="C91" s="4"/>
      <c r="D91" s="4"/>
      <c r="E91" s="4"/>
      <c r="F91" s="4"/>
      <c r="G91" s="4"/>
      <c r="H91" s="4"/>
      <c r="J91" s="4"/>
    </row>
    <row r="92" spans="3:10" x14ac:dyDescent="0.35">
      <c r="C92" s="4"/>
      <c r="D92" s="4"/>
      <c r="E92" s="4"/>
      <c r="F92" s="4"/>
      <c r="G92" s="4"/>
      <c r="H92" s="4"/>
      <c r="J92" s="4"/>
    </row>
    <row r="93" spans="3:10" x14ac:dyDescent="0.35">
      <c r="C93" s="4"/>
      <c r="D93" s="4"/>
      <c r="E93" s="4"/>
      <c r="F93" s="4"/>
      <c r="G93" s="4"/>
      <c r="H93" s="4"/>
      <c r="J93" s="4"/>
    </row>
    <row r="94" spans="3:10" x14ac:dyDescent="0.35">
      <c r="C94" s="4"/>
      <c r="D94" s="4"/>
      <c r="E94" s="4"/>
      <c r="F94" s="4"/>
      <c r="G94" s="4"/>
      <c r="H94" s="4"/>
      <c r="J94" s="4"/>
    </row>
    <row r="95" spans="3:10" x14ac:dyDescent="0.35">
      <c r="C95" s="4"/>
      <c r="D95" s="4"/>
      <c r="E95" s="4"/>
      <c r="F95" s="4"/>
      <c r="G95" s="4"/>
      <c r="H95" s="4"/>
      <c r="J95" s="4"/>
    </row>
    <row r="96" spans="3:10" x14ac:dyDescent="0.35">
      <c r="C96" s="4"/>
      <c r="D96" s="4"/>
      <c r="E96" s="4"/>
      <c r="F96" s="4"/>
      <c r="G96" s="4"/>
      <c r="H96" s="4"/>
      <c r="J96" s="4"/>
    </row>
    <row r="97" spans="3:10" x14ac:dyDescent="0.35">
      <c r="C97" s="4"/>
      <c r="D97" s="4"/>
      <c r="E97" s="4"/>
      <c r="F97" s="4"/>
      <c r="G97" s="4"/>
      <c r="H97" s="4"/>
      <c r="J97" s="4"/>
    </row>
    <row r="98" spans="3:10" x14ac:dyDescent="0.35">
      <c r="C98" s="4"/>
      <c r="D98" s="4"/>
      <c r="E98" s="4"/>
      <c r="F98" s="4"/>
      <c r="G98" s="4"/>
      <c r="H98" s="4"/>
      <c r="J98" s="4"/>
    </row>
    <row r="99" spans="3:10" x14ac:dyDescent="0.35">
      <c r="C99" s="4"/>
      <c r="D99" s="4"/>
      <c r="E99" s="4"/>
      <c r="F99" s="4"/>
      <c r="G99" s="4"/>
      <c r="H99" s="4"/>
      <c r="J99" s="4"/>
    </row>
    <row r="100" spans="3:10" x14ac:dyDescent="0.35">
      <c r="C100" s="4"/>
      <c r="D100" s="4"/>
      <c r="E100" s="4"/>
      <c r="F100" s="4"/>
      <c r="G100" s="4"/>
      <c r="H100" s="4"/>
      <c r="J100" s="4"/>
    </row>
    <row r="101" spans="3:10" x14ac:dyDescent="0.35">
      <c r="C101" s="4"/>
      <c r="D101" s="4"/>
      <c r="E101" s="4"/>
      <c r="F101" s="4"/>
      <c r="G101" s="4"/>
      <c r="H101" s="4"/>
      <c r="J101" s="4"/>
    </row>
    <row r="102" spans="3:10" x14ac:dyDescent="0.35">
      <c r="C102" s="4"/>
      <c r="D102" s="4"/>
      <c r="E102" s="4"/>
      <c r="F102" s="4"/>
      <c r="G102" s="4"/>
      <c r="H102" s="4"/>
      <c r="J102" s="4"/>
    </row>
    <row r="103" spans="3:10" x14ac:dyDescent="0.35">
      <c r="C103" s="4"/>
      <c r="D103" s="4"/>
      <c r="E103" s="4"/>
      <c r="F103" s="4"/>
      <c r="G103" s="4"/>
      <c r="H103" s="4"/>
      <c r="J103" s="4"/>
    </row>
    <row r="104" spans="3:10" x14ac:dyDescent="0.35">
      <c r="C104" s="4"/>
      <c r="D104" s="4"/>
      <c r="E104" s="4"/>
      <c r="F104" s="4"/>
      <c r="G104" s="4"/>
      <c r="H104" s="4"/>
      <c r="J104" s="4"/>
    </row>
    <row r="105" spans="3:10" x14ac:dyDescent="0.35">
      <c r="C105" s="4"/>
      <c r="D105" s="4"/>
      <c r="E105" s="4"/>
      <c r="F105" s="4"/>
      <c r="G105" s="4"/>
      <c r="H105" s="4"/>
      <c r="J105" s="4"/>
    </row>
    <row r="106" spans="3:10" x14ac:dyDescent="0.35">
      <c r="C106" s="4"/>
      <c r="D106" s="4"/>
      <c r="E106" s="4"/>
      <c r="F106" s="4"/>
      <c r="G106" s="4"/>
      <c r="H106" s="4"/>
      <c r="J106" s="4"/>
    </row>
    <row r="107" spans="3:10" x14ac:dyDescent="0.35">
      <c r="C107" s="4"/>
      <c r="D107" s="4"/>
      <c r="E107" s="4"/>
      <c r="F107" s="4"/>
      <c r="G107" s="4"/>
      <c r="H107" s="4"/>
      <c r="J107" s="4"/>
    </row>
    <row r="108" spans="3:10" x14ac:dyDescent="0.35">
      <c r="C108" s="4"/>
      <c r="D108" s="4"/>
      <c r="E108" s="4"/>
      <c r="F108" s="4"/>
      <c r="G108" s="4"/>
      <c r="H108" s="4"/>
      <c r="J108" s="4"/>
    </row>
    <row r="109" spans="3:10" x14ac:dyDescent="0.35">
      <c r="C109" s="4"/>
      <c r="D109" s="4"/>
      <c r="E109" s="4"/>
      <c r="F109" s="4"/>
      <c r="G109" s="4"/>
      <c r="H109" s="4"/>
      <c r="J109" s="4"/>
    </row>
    <row r="110" spans="3:10" x14ac:dyDescent="0.35">
      <c r="C110" s="4"/>
      <c r="D110" s="4"/>
      <c r="E110" s="4"/>
      <c r="F110" s="4"/>
      <c r="G110" s="4"/>
      <c r="H110" s="4"/>
      <c r="J110" s="4"/>
    </row>
    <row r="111" spans="3:10" x14ac:dyDescent="0.35">
      <c r="C111" s="4"/>
      <c r="D111" s="4"/>
      <c r="E111" s="4"/>
      <c r="F111" s="4"/>
      <c r="G111" s="4"/>
      <c r="H111" s="4"/>
      <c r="J111" s="4"/>
    </row>
    <row r="112" spans="3:10" x14ac:dyDescent="0.35">
      <c r="H112" s="4"/>
      <c r="J112" s="4"/>
    </row>
    <row r="113" spans="8:10" x14ac:dyDescent="0.35">
      <c r="H113" s="4"/>
      <c r="J113" s="4"/>
    </row>
    <row r="114" spans="8:10" x14ac:dyDescent="0.35">
      <c r="H114" s="4"/>
      <c r="J114" s="4"/>
    </row>
    <row r="115" spans="8:10" x14ac:dyDescent="0.35">
      <c r="H115" s="4"/>
      <c r="J115" s="4"/>
    </row>
  </sheetData>
  <sheetProtection algorithmName="SHA-512" hashValue="C2cLaHmsSSwTss/Mh4avOi0AUvfQWGgsui78xSH1t/zX+hxil88JhrHQshSwNR4ZxNcVON+n7S8ZLfsYlmZoaA==" saltValue="fPv2NpNFyj0geUkkN3encw==" spinCount="100000" sheet="1" objects="1" scenarios="1"/>
  <mergeCells count="8">
    <mergeCell ref="C41:H41"/>
    <mergeCell ref="C65:D65"/>
    <mergeCell ref="F12:G12"/>
    <mergeCell ref="C3:D3"/>
    <mergeCell ref="C12:D12"/>
    <mergeCell ref="C15:G15"/>
    <mergeCell ref="C25:D25"/>
    <mergeCell ref="F3:G3"/>
  </mergeCells>
  <conditionalFormatting sqref="C12:C13 F12:F13">
    <cfRule type="containsText" dxfId="29" priority="3" operator="containsText" text="Pass">
      <formula>NOT(ISERROR(SEARCH("Pass",C12)))</formula>
    </cfRule>
    <cfRule type="containsText" dxfId="28" priority="4" operator="containsText" text="FAIL">
      <formula>NOT(ISERROR(SEARCH("FAIL",C12)))</formula>
    </cfRule>
  </conditionalFormatting>
  <dataValidations count="2">
    <dataValidation type="list" allowBlank="1" showInputMessage="1" showErrorMessage="1" sqref="C67:C78" xr:uid="{00000000-0002-0000-0600-000001000000}">
      <formula1>"Single Room Occupancy, Shelters/Beds"</formula1>
    </dataValidation>
    <dataValidation type="list" allowBlank="1" showInputMessage="1" showErrorMessage="1" sqref="C43:C62" xr:uid="{00000000-0002-0000-0600-000002000000}">
      <formula1>"SRO (with rental income), Bachelor, 1 Bedroom, 2 Bedroom, 3+ Bedroom"</formula1>
    </dataValidation>
  </dataValidations>
  <hyperlinks>
    <hyperlink ref="C16" r:id="rId1" location="Profile/1/1/Canada" xr:uid="{00000000-0004-0000-0600-000000000000}"/>
  </hyperlink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702EE16-4E2C-489E-B02C-F8FDD63ECAF9}">
          <x14:formula1>
            <xm:f>'Info for drop downs (Hide)'!$E$54:$E$56</xm:f>
          </x14:formula1>
          <xm:sqref>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B1:G56"/>
  <sheetViews>
    <sheetView zoomScaleNormal="100" workbookViewId="0">
      <selection activeCell="C41" sqref="C41"/>
    </sheetView>
  </sheetViews>
  <sheetFormatPr defaultColWidth="8.7265625" defaultRowHeight="14.5" x14ac:dyDescent="0.35"/>
  <cols>
    <col min="1" max="1" width="8.7265625" style="4"/>
    <col min="2" max="2" width="46.1796875" style="4" customWidth="1"/>
    <col min="3" max="3" width="35.54296875" style="4" customWidth="1"/>
    <col min="4" max="4" width="6.54296875" style="4" customWidth="1"/>
    <col min="5" max="5" width="44.26953125" style="4" customWidth="1"/>
    <col min="6" max="6" width="27.81640625" style="4" customWidth="1"/>
    <col min="7" max="7" width="53" style="4" customWidth="1"/>
    <col min="8" max="16384" width="8.7265625" style="4"/>
  </cols>
  <sheetData>
    <row r="1" spans="2:7" ht="18.5" x14ac:dyDescent="0.45">
      <c r="B1" s="95" t="s">
        <v>29</v>
      </c>
    </row>
    <row r="3" spans="2:7" ht="24" thickBot="1" x14ac:dyDescent="0.6">
      <c r="B3" s="103" t="s">
        <v>30</v>
      </c>
    </row>
    <row r="4" spans="2:7" ht="16" thickBot="1" x14ac:dyDescent="0.4">
      <c r="B4" s="229" t="s">
        <v>31</v>
      </c>
      <c r="C4" s="230"/>
    </row>
    <row r="5" spans="2:7" ht="15.5" x14ac:dyDescent="0.35">
      <c r="B5" s="155" t="s">
        <v>32</v>
      </c>
      <c r="C5" s="274"/>
      <c r="E5" s="96"/>
    </row>
    <row r="6" spans="2:7" ht="15.5" x14ac:dyDescent="0.35">
      <c r="B6" s="156" t="s">
        <v>33</v>
      </c>
      <c r="C6" s="275"/>
    </row>
    <row r="7" spans="2:7" ht="15.5" x14ac:dyDescent="0.35">
      <c r="B7" s="156" t="s">
        <v>34</v>
      </c>
      <c r="C7" s="276"/>
      <c r="E7" s="214"/>
    </row>
    <row r="8" spans="2:7" ht="15.5" x14ac:dyDescent="0.35">
      <c r="B8" s="156" t="s">
        <v>36</v>
      </c>
      <c r="C8" s="277"/>
      <c r="E8" s="96"/>
    </row>
    <row r="9" spans="2:7" ht="16" thickBot="1" x14ac:dyDescent="0.4">
      <c r="B9" s="157" t="s">
        <v>38</v>
      </c>
      <c r="C9" s="158" t="e">
        <f>C5/'Step 2- Rents &amp; Affordability'!D30</f>
        <v>#DIV/0!</v>
      </c>
      <c r="E9" s="96"/>
    </row>
    <row r="10" spans="2:7" x14ac:dyDescent="0.35">
      <c r="C10" s="33"/>
    </row>
    <row r="11" spans="2:7" ht="24" thickBot="1" x14ac:dyDescent="0.6">
      <c r="B11" s="103" t="s">
        <v>39</v>
      </c>
      <c r="C11" s="29"/>
    </row>
    <row r="12" spans="2:7" ht="15.5" x14ac:dyDescent="0.35">
      <c r="B12" s="229" t="s">
        <v>40</v>
      </c>
      <c r="C12" s="230"/>
      <c r="G12" s="6"/>
    </row>
    <row r="13" spans="2:7" ht="15.5" x14ac:dyDescent="0.35">
      <c r="B13" s="164" t="s">
        <v>41</v>
      </c>
      <c r="C13" s="165">
        <f>C5</f>
        <v>0</v>
      </c>
      <c r="G13" s="6"/>
    </row>
    <row r="14" spans="2:7" ht="16" thickBot="1" x14ac:dyDescent="0.4">
      <c r="B14" s="164" t="s">
        <v>42</v>
      </c>
      <c r="C14" s="165">
        <f>C55+C49+C43+C37+C31</f>
        <v>0</v>
      </c>
    </row>
    <row r="15" spans="2:7" ht="15.5" x14ac:dyDescent="0.35">
      <c r="B15" s="213" t="s">
        <v>43</v>
      </c>
      <c r="C15" s="160">
        <f>MAX(0,(C5-C14))</f>
        <v>0</v>
      </c>
      <c r="G15" s="3"/>
    </row>
    <row r="16" spans="2:7" ht="16" thickBot="1" x14ac:dyDescent="0.4">
      <c r="B16" s="161" t="s">
        <v>44</v>
      </c>
      <c r="C16" s="162" t="e">
        <f>IF('Step 1- Questions'!D6="Y",'Step 6- NHCF Funding'!D15,MIN('Step 6- NHCF Funding'!D15,'Step 6- NHCF Funding'!D14))</f>
        <v>#DIV/0!</v>
      </c>
    </row>
    <row r="17" spans="2:5" ht="15.5" x14ac:dyDescent="0.35">
      <c r="B17" s="231" t="s">
        <v>45</v>
      </c>
      <c r="C17" s="166" t="e">
        <f>-(C5-C14-C16)</f>
        <v>#DIV/0!</v>
      </c>
    </row>
    <row r="18" spans="2:5" ht="105" customHeight="1" thickBot="1" x14ac:dyDescent="0.4">
      <c r="B18" s="232"/>
      <c r="C18" s="167" t="e">
        <f>IF(C15&lt;C16,C22,IF(C15&gt;C16,C23,C24))</f>
        <v>#DIV/0!</v>
      </c>
      <c r="E18" s="20"/>
    </row>
    <row r="20" spans="2:5" hidden="1" x14ac:dyDescent="0.35">
      <c r="B20" s="58" t="s">
        <v>46</v>
      </c>
      <c r="C20" s="46"/>
    </row>
    <row r="21" spans="2:5" hidden="1" x14ac:dyDescent="0.35">
      <c r="B21" s="63" t="s">
        <v>47</v>
      </c>
      <c r="C21" s="63" t="s">
        <v>48</v>
      </c>
    </row>
    <row r="22" spans="2:5" ht="87" hidden="1" x14ac:dyDescent="0.35">
      <c r="B22" s="62" t="s">
        <v>49</v>
      </c>
      <c r="C22" s="91" t="s">
        <v>50</v>
      </c>
    </row>
    <row r="23" spans="2:5" ht="73" hidden="1" customHeight="1" x14ac:dyDescent="0.35">
      <c r="B23" s="62" t="s">
        <v>51</v>
      </c>
      <c r="C23" s="62" t="s">
        <v>52</v>
      </c>
    </row>
    <row r="24" spans="2:5" ht="73" hidden="1" customHeight="1" x14ac:dyDescent="0.35">
      <c r="B24" s="62" t="s">
        <v>53</v>
      </c>
      <c r="C24" s="62" t="s">
        <v>54</v>
      </c>
    </row>
    <row r="26" spans="2:5" ht="24" thickBot="1" x14ac:dyDescent="0.6">
      <c r="B26" s="104" t="s">
        <v>55</v>
      </c>
    </row>
    <row r="27" spans="2:5" ht="16" thickBot="1" x14ac:dyDescent="0.4">
      <c r="B27" s="229" t="s">
        <v>56</v>
      </c>
      <c r="C27" s="230"/>
    </row>
    <row r="28" spans="2:5" ht="15.5" x14ac:dyDescent="0.35">
      <c r="B28" s="159" t="s">
        <v>57</v>
      </c>
      <c r="C28" s="278"/>
    </row>
    <row r="29" spans="2:5" ht="15.5" x14ac:dyDescent="0.35">
      <c r="B29" s="161" t="s">
        <v>58</v>
      </c>
      <c r="C29" s="279"/>
    </row>
    <row r="30" spans="2:5" ht="15.5" x14ac:dyDescent="0.35">
      <c r="B30" s="161" t="s">
        <v>59</v>
      </c>
      <c r="C30" s="279"/>
    </row>
    <row r="31" spans="2:5" ht="15.5" x14ac:dyDescent="0.35">
      <c r="B31" s="161" t="s">
        <v>61</v>
      </c>
      <c r="C31" s="280"/>
    </row>
    <row r="32" spans="2:5" ht="16" thickBot="1" x14ac:dyDescent="0.4">
      <c r="B32" s="163" t="s">
        <v>62</v>
      </c>
      <c r="C32" s="281"/>
    </row>
    <row r="33" spans="2:3" ht="16" thickBot="1" x14ac:dyDescent="0.4">
      <c r="B33" s="227" t="s">
        <v>64</v>
      </c>
      <c r="C33" s="228"/>
    </row>
    <row r="34" spans="2:3" ht="15.5" x14ac:dyDescent="0.35">
      <c r="B34" s="159" t="s">
        <v>57</v>
      </c>
      <c r="C34" s="278"/>
    </row>
    <row r="35" spans="2:3" ht="15.5" x14ac:dyDescent="0.35">
      <c r="B35" s="161" t="s">
        <v>58</v>
      </c>
      <c r="C35" s="279"/>
    </row>
    <row r="36" spans="2:3" ht="15.5" x14ac:dyDescent="0.35">
      <c r="B36" s="161" t="s">
        <v>59</v>
      </c>
      <c r="C36" s="279"/>
    </row>
    <row r="37" spans="2:3" ht="15.5" x14ac:dyDescent="0.35">
      <c r="B37" s="161" t="s">
        <v>61</v>
      </c>
      <c r="C37" s="280"/>
    </row>
    <row r="38" spans="2:3" ht="16" thickBot="1" x14ac:dyDescent="0.4">
      <c r="B38" s="163" t="s">
        <v>62</v>
      </c>
      <c r="C38" s="281"/>
    </row>
    <row r="39" spans="2:3" ht="16" thickBot="1" x14ac:dyDescent="0.4">
      <c r="B39" s="227" t="s">
        <v>65</v>
      </c>
      <c r="C39" s="228"/>
    </row>
    <row r="40" spans="2:3" ht="15.5" x14ac:dyDescent="0.35">
      <c r="B40" s="159" t="s">
        <v>57</v>
      </c>
      <c r="C40" s="278"/>
    </row>
    <row r="41" spans="2:3" ht="15.5" x14ac:dyDescent="0.35">
      <c r="B41" s="161" t="s">
        <v>58</v>
      </c>
      <c r="C41" s="279"/>
    </row>
    <row r="42" spans="2:3" ht="15.5" x14ac:dyDescent="0.35">
      <c r="B42" s="161" t="s">
        <v>59</v>
      </c>
      <c r="C42" s="279"/>
    </row>
    <row r="43" spans="2:3" ht="15.5" x14ac:dyDescent="0.35">
      <c r="B43" s="161" t="s">
        <v>61</v>
      </c>
      <c r="C43" s="280"/>
    </row>
    <row r="44" spans="2:3" ht="16" thickBot="1" x14ac:dyDescent="0.4">
      <c r="B44" s="163" t="s">
        <v>62</v>
      </c>
      <c r="C44" s="281"/>
    </row>
    <row r="45" spans="2:3" ht="16" thickBot="1" x14ac:dyDescent="0.4">
      <c r="B45" s="227" t="s">
        <v>66</v>
      </c>
      <c r="C45" s="228"/>
    </row>
    <row r="46" spans="2:3" ht="15.5" x14ac:dyDescent="0.35">
      <c r="B46" s="159" t="s">
        <v>57</v>
      </c>
      <c r="C46" s="278"/>
    </row>
    <row r="47" spans="2:3" ht="15.5" x14ac:dyDescent="0.35">
      <c r="B47" s="161" t="s">
        <v>58</v>
      </c>
      <c r="C47" s="279"/>
    </row>
    <row r="48" spans="2:3" ht="15.5" x14ac:dyDescent="0.35">
      <c r="B48" s="161" t="s">
        <v>59</v>
      </c>
      <c r="C48" s="279"/>
    </row>
    <row r="49" spans="2:3" ht="15.5" x14ac:dyDescent="0.35">
      <c r="B49" s="161" t="s">
        <v>61</v>
      </c>
      <c r="C49" s="280"/>
    </row>
    <row r="50" spans="2:3" ht="16" thickBot="1" x14ac:dyDescent="0.4">
      <c r="B50" s="163" t="s">
        <v>62</v>
      </c>
      <c r="C50" s="281"/>
    </row>
    <row r="51" spans="2:3" ht="16" thickBot="1" x14ac:dyDescent="0.4">
      <c r="B51" s="227" t="s">
        <v>67</v>
      </c>
      <c r="C51" s="228"/>
    </row>
    <row r="52" spans="2:3" ht="15.5" x14ac:dyDescent="0.35">
      <c r="B52" s="159" t="s">
        <v>57</v>
      </c>
      <c r="C52" s="278"/>
    </row>
    <row r="53" spans="2:3" ht="15.5" x14ac:dyDescent="0.35">
      <c r="B53" s="161" t="s">
        <v>58</v>
      </c>
      <c r="C53" s="279"/>
    </row>
    <row r="54" spans="2:3" ht="15.5" x14ac:dyDescent="0.35">
      <c r="B54" s="161" t="s">
        <v>59</v>
      </c>
      <c r="C54" s="279"/>
    </row>
    <row r="55" spans="2:3" ht="15.5" x14ac:dyDescent="0.35">
      <c r="B55" s="161" t="s">
        <v>61</v>
      </c>
      <c r="C55" s="280"/>
    </row>
    <row r="56" spans="2:3" ht="16" thickBot="1" x14ac:dyDescent="0.4">
      <c r="B56" s="163" t="s">
        <v>62</v>
      </c>
      <c r="C56" s="281"/>
    </row>
  </sheetData>
  <sheetProtection algorithmName="SHA-512" hashValue="N62uOP1/3MIFpTC3IAHZxqTcVn4OeSSyiw5H7b4I2HmnA1iq29KfK3Tj4CtKbmIRYa6yukZIYwtmI+j1zRThyw==" saltValue="u7hMSAa8/trDxXVQoScOSA==" spinCount="100000" sheet="1" objects="1" scenarios="1"/>
  <mergeCells count="8">
    <mergeCell ref="B51:C51"/>
    <mergeCell ref="B12:C12"/>
    <mergeCell ref="B4:C4"/>
    <mergeCell ref="B27:C27"/>
    <mergeCell ref="B33:C33"/>
    <mergeCell ref="B39:C39"/>
    <mergeCell ref="B45:C45"/>
    <mergeCell ref="B17:B18"/>
  </mergeCells>
  <conditionalFormatting sqref="C17">
    <cfRule type="cellIs" dxfId="27" priority="1" operator="lessThan">
      <formula>0</formula>
    </cfRule>
    <cfRule type="cellIs" dxfId="26" priority="2" operator="greaterThan">
      <formula>0</formula>
    </cfRule>
    <cfRule type="cellIs" dxfId="25" priority="3" operator="equal">
      <formula>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8000000}">
          <x14:formula1>
            <xm:f>'Info for drop downs (Hide)'!$E$28:$E$30</xm:f>
          </x14:formula1>
          <xm:sqref>C8</xm:sqref>
        </x14:dataValidation>
        <x14:dataValidation type="list" allowBlank="1" showInputMessage="1" showErrorMessage="1" xr:uid="{00000000-0002-0000-0700-000009000000}">
          <x14:formula1>
            <xm:f>'Info for drop downs (Hide)'!$E$33:$E$37</xm:f>
          </x14:formula1>
          <xm:sqref>C7</xm:sqref>
        </x14:dataValidation>
        <x14:dataValidation type="list" allowBlank="1" showInputMessage="1" showErrorMessage="1" xr:uid="{00000000-0002-0000-0700-00000A000000}">
          <x14:formula1>
            <xm:f>'Info for drop downs (Hide)'!$E$40:$E$44</xm:f>
          </x14:formula1>
          <xm:sqref>C38 C32 C44 C50 C56</xm:sqref>
        </x14:dataValidation>
        <x14:dataValidation type="list" allowBlank="1" showInputMessage="1" showErrorMessage="1" xr:uid="{00000000-0002-0000-0700-00000B000000}">
          <x14:formula1>
            <xm:f>'Info for drop downs (Hide)'!$E$47:$E$51</xm:f>
          </x14:formula1>
          <xm:sqref>C30 C36 C42 C48 C54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I698"/>
  <sheetViews>
    <sheetView workbookViewId="0">
      <selection activeCell="D73" sqref="D73"/>
    </sheetView>
  </sheetViews>
  <sheetFormatPr defaultRowHeight="14.5" x14ac:dyDescent="0.35"/>
  <cols>
    <col min="1" max="1" width="8.7265625" style="4"/>
    <col min="2" max="2" width="64.1796875" customWidth="1"/>
    <col min="3" max="3" width="21.81640625" customWidth="1"/>
    <col min="4" max="4" width="27" style="4" customWidth="1"/>
    <col min="5" max="5" width="47.453125" style="4" bestFit="1" customWidth="1"/>
    <col min="6" max="6" width="8.7265625" style="4"/>
    <col min="7" max="7" width="47.453125" style="4" bestFit="1" customWidth="1"/>
    <col min="8" max="9" width="8.7265625" style="4"/>
  </cols>
  <sheetData>
    <row r="1" spans="2:3" s="4" customFormat="1" ht="18.5" x14ac:dyDescent="0.45">
      <c r="B1" s="95" t="s">
        <v>29</v>
      </c>
    </row>
    <row r="2" spans="2:3" s="4" customFormat="1" ht="15" thickBot="1" x14ac:dyDescent="0.4"/>
    <row r="3" spans="2:3" s="4" customFormat="1" ht="15" thickBot="1" x14ac:dyDescent="0.4">
      <c r="B3" s="35" t="s">
        <v>117</v>
      </c>
      <c r="C3" s="93">
        <v>0.02</v>
      </c>
    </row>
    <row r="4" spans="2:3" s="4" customFormat="1" x14ac:dyDescent="0.35">
      <c r="B4" s="8"/>
    </row>
    <row r="5" spans="2:3" s="4" customFormat="1" ht="19" thickBot="1" x14ac:dyDescent="0.5">
      <c r="B5" s="29" t="s">
        <v>118</v>
      </c>
    </row>
    <row r="6" spans="2:3" ht="19" thickBot="1" x14ac:dyDescent="0.5">
      <c r="B6" s="235" t="s">
        <v>119</v>
      </c>
      <c r="C6" s="236"/>
    </row>
    <row r="7" spans="2:3" ht="15.5" x14ac:dyDescent="0.35">
      <c r="B7" s="175" t="s">
        <v>107</v>
      </c>
      <c r="C7" s="183">
        <f>'Step 2- Rents &amp; Affordability'!E39</f>
        <v>0</v>
      </c>
    </row>
    <row r="8" spans="2:3" ht="15.5" x14ac:dyDescent="0.35">
      <c r="B8" s="179" t="s">
        <v>120</v>
      </c>
      <c r="C8" s="282"/>
    </row>
    <row r="9" spans="2:3" ht="15.5" x14ac:dyDescent="0.35">
      <c r="B9" s="184" t="s">
        <v>121</v>
      </c>
      <c r="C9" s="279"/>
    </row>
    <row r="10" spans="2:3" ht="15.5" x14ac:dyDescent="0.35">
      <c r="B10" s="184" t="s">
        <v>122</v>
      </c>
      <c r="C10" s="279"/>
    </row>
    <row r="11" spans="2:3" ht="15.5" x14ac:dyDescent="0.35">
      <c r="B11" s="184" t="s">
        <v>123</v>
      </c>
      <c r="C11" s="279"/>
    </row>
    <row r="12" spans="2:3" ht="15.5" x14ac:dyDescent="0.35">
      <c r="B12" s="179" t="s">
        <v>124</v>
      </c>
      <c r="C12" s="280"/>
    </row>
    <row r="13" spans="2:3" ht="15.5" x14ac:dyDescent="0.35">
      <c r="B13" s="180" t="s">
        <v>125</v>
      </c>
      <c r="C13" s="280"/>
    </row>
    <row r="14" spans="2:3" ht="15.5" x14ac:dyDescent="0.35">
      <c r="B14" s="180" t="s">
        <v>125</v>
      </c>
      <c r="C14" s="280"/>
    </row>
    <row r="15" spans="2:3" ht="15.5" x14ac:dyDescent="0.35">
      <c r="B15" s="180" t="s">
        <v>125</v>
      </c>
      <c r="C15" s="280"/>
    </row>
    <row r="16" spans="2:3" ht="15.5" x14ac:dyDescent="0.35">
      <c r="B16" s="178" t="s">
        <v>126</v>
      </c>
      <c r="C16" s="185">
        <f>SUM(C7:C15)</f>
        <v>0</v>
      </c>
    </row>
    <row r="17" spans="2:3" ht="15.5" x14ac:dyDescent="0.35">
      <c r="B17" s="179" t="s">
        <v>127</v>
      </c>
      <c r="C17" s="185">
        <f>C3*(C7+C9+C10+C11)</f>
        <v>0</v>
      </c>
    </row>
    <row r="18" spans="2:3" ht="16" thickBot="1" x14ac:dyDescent="0.4">
      <c r="B18" s="181" t="s">
        <v>128</v>
      </c>
      <c r="C18" s="182">
        <f>C16-C17</f>
        <v>0</v>
      </c>
    </row>
    <row r="19" spans="2:3" ht="15" thickBot="1" x14ac:dyDescent="0.4">
      <c r="B19" s="8"/>
      <c r="C19" s="8"/>
    </row>
    <row r="20" spans="2:3" ht="19" thickBot="1" x14ac:dyDescent="0.5">
      <c r="B20" s="235" t="s">
        <v>129</v>
      </c>
      <c r="C20" s="236"/>
    </row>
    <row r="21" spans="2:3" ht="15.5" x14ac:dyDescent="0.35">
      <c r="B21" s="175" t="s">
        <v>130</v>
      </c>
      <c r="C21" s="278"/>
    </row>
    <row r="22" spans="2:3" ht="15.5" x14ac:dyDescent="0.35">
      <c r="B22" s="178" t="s">
        <v>131</v>
      </c>
      <c r="C22" s="279"/>
    </row>
    <row r="23" spans="2:3" ht="15.5" x14ac:dyDescent="0.35">
      <c r="B23" s="178" t="s">
        <v>132</v>
      </c>
      <c r="C23" s="279"/>
    </row>
    <row r="24" spans="2:3" ht="15.5" x14ac:dyDescent="0.35">
      <c r="B24" s="178" t="s">
        <v>133</v>
      </c>
      <c r="C24" s="279"/>
    </row>
    <row r="25" spans="2:3" ht="15.5" x14ac:dyDescent="0.35">
      <c r="B25" s="178" t="s">
        <v>134</v>
      </c>
      <c r="C25" s="279"/>
    </row>
    <row r="26" spans="2:3" ht="15.5" x14ac:dyDescent="0.35">
      <c r="B26" s="179" t="s">
        <v>135</v>
      </c>
      <c r="C26" s="280"/>
    </row>
    <row r="27" spans="2:3" ht="15.5" x14ac:dyDescent="0.35">
      <c r="B27" s="179" t="s">
        <v>136</v>
      </c>
      <c r="C27" s="280"/>
    </row>
    <row r="28" spans="2:3" ht="15.5" x14ac:dyDescent="0.35">
      <c r="B28" s="180" t="s">
        <v>125</v>
      </c>
      <c r="C28" s="280"/>
    </row>
    <row r="29" spans="2:3" ht="15.5" x14ac:dyDescent="0.35">
      <c r="B29" s="180" t="s">
        <v>125</v>
      </c>
      <c r="C29" s="280"/>
    </row>
    <row r="30" spans="2:3" ht="16" thickBot="1" x14ac:dyDescent="0.4">
      <c r="B30" s="181" t="s">
        <v>137</v>
      </c>
      <c r="C30" s="182">
        <f>SUM(C21:C29)</f>
        <v>0</v>
      </c>
    </row>
    <row r="31" spans="2:3" ht="15" thickBot="1" x14ac:dyDescent="0.4">
      <c r="B31" s="4"/>
      <c r="C31" s="4"/>
    </row>
    <row r="32" spans="2:3" ht="16" thickBot="1" x14ac:dyDescent="0.4">
      <c r="B32" s="119" t="s">
        <v>138</v>
      </c>
      <c r="C32" s="120">
        <f>C18-C30</f>
        <v>0</v>
      </c>
    </row>
    <row r="33" spans="2:3" ht="15" thickBot="1" x14ac:dyDescent="0.4">
      <c r="B33" s="37"/>
      <c r="C33" s="36"/>
    </row>
    <row r="34" spans="2:3" ht="19" thickBot="1" x14ac:dyDescent="0.5">
      <c r="B34" s="235" t="s">
        <v>139</v>
      </c>
      <c r="C34" s="236"/>
    </row>
    <row r="35" spans="2:3" ht="15.5" x14ac:dyDescent="0.35">
      <c r="B35" s="175" t="s">
        <v>140</v>
      </c>
      <c r="C35" s="278"/>
    </row>
    <row r="36" spans="2:3" ht="16" thickBot="1" x14ac:dyDescent="0.4">
      <c r="B36" s="176" t="s">
        <v>141</v>
      </c>
      <c r="C36" s="281"/>
    </row>
    <row r="37" spans="2:3" ht="15" thickBot="1" x14ac:dyDescent="0.4">
      <c r="B37" s="4"/>
      <c r="C37" s="4"/>
    </row>
    <row r="38" spans="2:3" ht="16" thickBot="1" x14ac:dyDescent="0.4">
      <c r="B38" s="119" t="s">
        <v>142</v>
      </c>
      <c r="C38" s="177">
        <f>C35-C36</f>
        <v>0</v>
      </c>
    </row>
    <row r="39" spans="2:3" ht="16" thickBot="1" x14ac:dyDescent="0.4">
      <c r="B39" s="113"/>
      <c r="C39" s="113"/>
    </row>
    <row r="40" spans="2:3" ht="16" thickBot="1" x14ac:dyDescent="0.4">
      <c r="B40" s="119" t="s">
        <v>143</v>
      </c>
      <c r="C40" s="177">
        <f>C38+C32</f>
        <v>0</v>
      </c>
    </row>
    <row r="41" spans="2:3" x14ac:dyDescent="0.35">
      <c r="B41" s="4"/>
      <c r="C41" s="4"/>
    </row>
    <row r="42" spans="2:3" ht="21.5" thickBot="1" x14ac:dyDescent="0.55000000000000004">
      <c r="B42" s="102" t="s">
        <v>144</v>
      </c>
      <c r="C42" s="4"/>
    </row>
    <row r="43" spans="2:3" ht="19" thickBot="1" x14ac:dyDescent="0.5">
      <c r="B43" s="235" t="s">
        <v>145</v>
      </c>
      <c r="C43" s="236"/>
    </row>
    <row r="44" spans="2:3" ht="15.5" x14ac:dyDescent="0.35">
      <c r="B44" s="168" t="s">
        <v>146</v>
      </c>
      <c r="C44" s="278"/>
    </row>
    <row r="45" spans="2:3" ht="15.5" x14ac:dyDescent="0.35">
      <c r="B45" s="169" t="s">
        <v>147</v>
      </c>
      <c r="C45" s="279"/>
    </row>
    <row r="46" spans="2:3" ht="15.5" x14ac:dyDescent="0.35">
      <c r="B46" s="169" t="s">
        <v>148</v>
      </c>
      <c r="C46" s="279"/>
    </row>
    <row r="47" spans="2:3" ht="16" thickBot="1" x14ac:dyDescent="0.4">
      <c r="B47" s="170" t="s">
        <v>149</v>
      </c>
      <c r="C47" s="283"/>
    </row>
    <row r="48" spans="2:3" ht="15.5" x14ac:dyDescent="0.35">
      <c r="B48" s="168" t="s">
        <v>150</v>
      </c>
      <c r="C48" s="278"/>
    </row>
    <row r="49" spans="2:3" ht="15.5" x14ac:dyDescent="0.35">
      <c r="B49" s="169" t="s">
        <v>147</v>
      </c>
      <c r="C49" s="279"/>
    </row>
    <row r="50" spans="2:3" ht="15.5" x14ac:dyDescent="0.35">
      <c r="B50" s="169" t="s">
        <v>148</v>
      </c>
      <c r="C50" s="279"/>
    </row>
    <row r="51" spans="2:3" ht="16" thickBot="1" x14ac:dyDescent="0.4">
      <c r="B51" s="170" t="s">
        <v>149</v>
      </c>
      <c r="C51" s="283"/>
    </row>
    <row r="52" spans="2:3" ht="15.5" x14ac:dyDescent="0.35">
      <c r="B52" s="168" t="s">
        <v>151</v>
      </c>
      <c r="C52" s="278"/>
    </row>
    <row r="53" spans="2:3" ht="15.5" x14ac:dyDescent="0.35">
      <c r="B53" s="169" t="s">
        <v>147</v>
      </c>
      <c r="C53" s="279"/>
    </row>
    <row r="54" spans="2:3" ht="15.5" x14ac:dyDescent="0.35">
      <c r="B54" s="169" t="s">
        <v>148</v>
      </c>
      <c r="C54" s="279"/>
    </row>
    <row r="55" spans="2:3" ht="16" thickBot="1" x14ac:dyDescent="0.4">
      <c r="B55" s="170" t="s">
        <v>149</v>
      </c>
      <c r="C55" s="283"/>
    </row>
    <row r="56" spans="2:3" ht="15.5" x14ac:dyDescent="0.35">
      <c r="B56" s="9"/>
      <c r="C56" s="4"/>
    </row>
    <row r="57" spans="2:3" ht="21.5" thickBot="1" x14ac:dyDescent="0.55000000000000004">
      <c r="B57" s="102" t="s">
        <v>152</v>
      </c>
      <c r="C57" s="4"/>
    </row>
    <row r="58" spans="2:3" ht="19" thickBot="1" x14ac:dyDescent="0.5">
      <c r="B58" s="235" t="s">
        <v>11</v>
      </c>
      <c r="C58" s="236"/>
    </row>
    <row r="59" spans="2:3" ht="15.5" x14ac:dyDescent="0.35">
      <c r="B59" s="171" t="s">
        <v>153</v>
      </c>
      <c r="C59" s="172">
        <f>C45+C49+C53</f>
        <v>0</v>
      </c>
    </row>
    <row r="60" spans="2:3" ht="31.5" thickBot="1" x14ac:dyDescent="0.4">
      <c r="B60" s="173" t="s">
        <v>154</v>
      </c>
      <c r="C60" s="174">
        <f>IF(C59=0,0,C40/C59)</f>
        <v>0</v>
      </c>
    </row>
    <row r="61" spans="2:3" ht="16" thickBot="1" x14ac:dyDescent="0.4">
      <c r="B61" s="233" t="str">
        <f>IF(OR(C64="PASS",C65="PASS"),"PASS","FAIL")</f>
        <v>PASS</v>
      </c>
      <c r="C61" s="234"/>
    </row>
    <row r="62" spans="2:3" x14ac:dyDescent="0.35">
      <c r="B62" s="4"/>
      <c r="C62" s="4"/>
    </row>
    <row r="63" spans="2:3" ht="15" hidden="1" thickBot="1" x14ac:dyDescent="0.4">
      <c r="B63" s="94" t="s">
        <v>155</v>
      </c>
      <c r="C63" s="4"/>
    </row>
    <row r="64" spans="2:3" hidden="1" x14ac:dyDescent="0.35">
      <c r="B64" s="14" t="s">
        <v>156</v>
      </c>
      <c r="C64" s="15" t="str">
        <f>IF(C59=0,"N/A",IF(C60&gt;=1,"PASS","FAIL"))</f>
        <v>N/A</v>
      </c>
    </row>
    <row r="65" spans="2:3" ht="15" hidden="1" thickBot="1" x14ac:dyDescent="0.4">
      <c r="B65" s="12" t="s">
        <v>157</v>
      </c>
      <c r="C65" s="13" t="str">
        <f>IF(C59&gt;0,"N/A",IF(C40&gt;=0,"PASS","FAIL"))</f>
        <v>PASS</v>
      </c>
    </row>
    <row r="66" spans="2:3" x14ac:dyDescent="0.35">
      <c r="B66" s="4"/>
      <c r="C66" s="4"/>
    </row>
    <row r="67" spans="2:3" x14ac:dyDescent="0.35">
      <c r="B67" s="4"/>
      <c r="C67" s="4"/>
    </row>
    <row r="68" spans="2:3" x14ac:dyDescent="0.35">
      <c r="B68" s="4"/>
      <c r="C68" s="4"/>
    </row>
    <row r="69" spans="2:3" x14ac:dyDescent="0.35">
      <c r="B69" s="4"/>
      <c r="C69" s="4"/>
    </row>
    <row r="70" spans="2:3" x14ac:dyDescent="0.35">
      <c r="B70" s="4"/>
      <c r="C70" s="4"/>
    </row>
    <row r="71" spans="2:3" x14ac:dyDescent="0.35">
      <c r="B71" s="4"/>
      <c r="C71" s="4"/>
    </row>
    <row r="72" spans="2:3" x14ac:dyDescent="0.35">
      <c r="B72" s="4"/>
      <c r="C72" s="4"/>
    </row>
    <row r="73" spans="2:3" x14ac:dyDescent="0.35">
      <c r="B73" s="4"/>
      <c r="C73" s="4"/>
    </row>
    <row r="74" spans="2:3" x14ac:dyDescent="0.35">
      <c r="B74" s="4"/>
      <c r="C74" s="4"/>
    </row>
    <row r="75" spans="2:3" x14ac:dyDescent="0.35">
      <c r="B75" s="4"/>
      <c r="C75" s="4"/>
    </row>
    <row r="76" spans="2:3" x14ac:dyDescent="0.35">
      <c r="B76" s="4"/>
      <c r="C76" s="4"/>
    </row>
    <row r="77" spans="2:3" x14ac:dyDescent="0.35">
      <c r="B77" s="4"/>
      <c r="C77" s="4"/>
    </row>
    <row r="78" spans="2:3" x14ac:dyDescent="0.35">
      <c r="B78" s="4"/>
      <c r="C78" s="4"/>
    </row>
    <row r="79" spans="2:3" x14ac:dyDescent="0.35">
      <c r="B79" s="4"/>
      <c r="C79" s="4"/>
    </row>
    <row r="80" spans="2:3" x14ac:dyDescent="0.35">
      <c r="B80" s="4"/>
      <c r="C80" s="4"/>
    </row>
    <row r="81" spans="2:3" x14ac:dyDescent="0.35">
      <c r="B81" s="4"/>
      <c r="C81" s="4"/>
    </row>
    <row r="82" spans="2:3" x14ac:dyDescent="0.35">
      <c r="B82" s="4"/>
      <c r="C82" s="4"/>
    </row>
    <row r="83" spans="2:3" x14ac:dyDescent="0.35">
      <c r="B83" s="4"/>
      <c r="C83" s="4"/>
    </row>
    <row r="84" spans="2:3" x14ac:dyDescent="0.35">
      <c r="B84" s="4"/>
      <c r="C84" s="4"/>
    </row>
    <row r="85" spans="2:3" x14ac:dyDescent="0.35">
      <c r="B85" s="4"/>
      <c r="C85" s="4"/>
    </row>
    <row r="86" spans="2:3" x14ac:dyDescent="0.35">
      <c r="B86" s="4"/>
      <c r="C86" s="4"/>
    </row>
    <row r="87" spans="2:3" x14ac:dyDescent="0.35">
      <c r="B87" s="4"/>
      <c r="C87" s="4"/>
    </row>
    <row r="88" spans="2:3" x14ac:dyDescent="0.35">
      <c r="B88" s="4"/>
      <c r="C88" s="4"/>
    </row>
    <row r="89" spans="2:3" x14ac:dyDescent="0.35">
      <c r="B89" s="4"/>
      <c r="C89" s="4"/>
    </row>
    <row r="90" spans="2:3" x14ac:dyDescent="0.35">
      <c r="B90" s="4"/>
      <c r="C90" s="4"/>
    </row>
    <row r="91" spans="2:3" x14ac:dyDescent="0.35">
      <c r="B91" s="4"/>
      <c r="C91" s="4"/>
    </row>
    <row r="92" spans="2:3" x14ac:dyDescent="0.35">
      <c r="B92" s="4"/>
      <c r="C92" s="4"/>
    </row>
    <row r="93" spans="2:3" x14ac:dyDescent="0.35">
      <c r="B93" s="4"/>
      <c r="C93" s="4"/>
    </row>
    <row r="94" spans="2:3" x14ac:dyDescent="0.35">
      <c r="B94" s="4"/>
      <c r="C94" s="4"/>
    </row>
    <row r="95" spans="2:3" x14ac:dyDescent="0.35">
      <c r="B95" s="4"/>
      <c r="C95" s="4"/>
    </row>
    <row r="96" spans="2:3" x14ac:dyDescent="0.35">
      <c r="B96" s="4"/>
      <c r="C96" s="4"/>
    </row>
    <row r="97" spans="2:3" x14ac:dyDescent="0.35">
      <c r="B97" s="4"/>
      <c r="C97" s="4"/>
    </row>
    <row r="98" spans="2:3" x14ac:dyDescent="0.35">
      <c r="B98" s="4"/>
      <c r="C98" s="4"/>
    </row>
    <row r="99" spans="2:3" x14ac:dyDescent="0.35">
      <c r="B99" s="4"/>
      <c r="C99" s="4"/>
    </row>
    <row r="100" spans="2:3" x14ac:dyDescent="0.35">
      <c r="B100" s="4"/>
      <c r="C100" s="4"/>
    </row>
    <row r="102" spans="2:3" x14ac:dyDescent="0.35">
      <c r="B102" s="4"/>
      <c r="C102" s="4"/>
    </row>
    <row r="103" spans="2:3" x14ac:dyDescent="0.35">
      <c r="B103" s="4"/>
      <c r="C103" s="4"/>
    </row>
    <row r="104" spans="2:3" x14ac:dyDescent="0.35">
      <c r="B104" s="4"/>
      <c r="C104" s="4"/>
    </row>
    <row r="105" spans="2:3" x14ac:dyDescent="0.35">
      <c r="B105" s="4"/>
      <c r="C105" s="4"/>
    </row>
    <row r="106" spans="2:3" x14ac:dyDescent="0.35">
      <c r="B106" s="4"/>
      <c r="C106" s="4"/>
    </row>
    <row r="107" spans="2:3" x14ac:dyDescent="0.35">
      <c r="B107" s="4"/>
      <c r="C107" s="4"/>
    </row>
    <row r="108" spans="2:3" x14ac:dyDescent="0.35">
      <c r="B108" s="4"/>
      <c r="C108" s="4"/>
    </row>
    <row r="109" spans="2:3" x14ac:dyDescent="0.35">
      <c r="B109" s="4"/>
      <c r="C109" s="4"/>
    </row>
    <row r="110" spans="2:3" x14ac:dyDescent="0.35">
      <c r="B110" s="4"/>
      <c r="C110" s="4"/>
    </row>
    <row r="111" spans="2:3" x14ac:dyDescent="0.35">
      <c r="B111" s="4"/>
      <c r="C111" s="4"/>
    </row>
    <row r="112" spans="2:3" x14ac:dyDescent="0.35">
      <c r="B112" s="4"/>
      <c r="C112" s="4"/>
    </row>
    <row r="113" spans="2:3" x14ac:dyDescent="0.35">
      <c r="B113" s="4"/>
      <c r="C113" s="4"/>
    </row>
    <row r="114" spans="2:3" x14ac:dyDescent="0.35">
      <c r="B114" s="4"/>
      <c r="C114" s="4"/>
    </row>
    <row r="115" spans="2:3" x14ac:dyDescent="0.35">
      <c r="B115" s="4"/>
      <c r="C115" s="4"/>
    </row>
    <row r="116" spans="2:3" x14ac:dyDescent="0.35">
      <c r="B116" s="4"/>
      <c r="C116" s="4"/>
    </row>
    <row r="117" spans="2:3" x14ac:dyDescent="0.35">
      <c r="B117" s="4"/>
      <c r="C117" s="4"/>
    </row>
    <row r="118" spans="2:3" x14ac:dyDescent="0.35">
      <c r="B118" s="4"/>
      <c r="C118" s="4"/>
    </row>
    <row r="119" spans="2:3" x14ac:dyDescent="0.35">
      <c r="B119" s="4"/>
      <c r="C119" s="4"/>
    </row>
    <row r="120" spans="2:3" x14ac:dyDescent="0.35">
      <c r="B120" s="4"/>
      <c r="C120" s="4"/>
    </row>
    <row r="121" spans="2:3" x14ac:dyDescent="0.35">
      <c r="B121" s="4"/>
      <c r="C121" s="4"/>
    </row>
    <row r="122" spans="2:3" x14ac:dyDescent="0.35">
      <c r="B122" s="4"/>
      <c r="C122" s="4"/>
    </row>
    <row r="123" spans="2:3" x14ac:dyDescent="0.35">
      <c r="B123" s="4"/>
      <c r="C123" s="4"/>
    </row>
    <row r="124" spans="2:3" x14ac:dyDescent="0.35">
      <c r="B124" s="4"/>
      <c r="C124" s="4"/>
    </row>
    <row r="125" spans="2:3" x14ac:dyDescent="0.35">
      <c r="B125" s="4"/>
      <c r="C125" s="4"/>
    </row>
    <row r="126" spans="2:3" x14ac:dyDescent="0.35">
      <c r="B126" s="4"/>
      <c r="C126" s="4"/>
    </row>
    <row r="127" spans="2:3" x14ac:dyDescent="0.35">
      <c r="B127" s="4"/>
      <c r="C127" s="4"/>
    </row>
    <row r="128" spans="2:3" x14ac:dyDescent="0.35">
      <c r="B128" s="4"/>
      <c r="C128" s="4"/>
    </row>
    <row r="129" spans="2:3" x14ac:dyDescent="0.35">
      <c r="B129" s="4"/>
      <c r="C129" s="4"/>
    </row>
    <row r="130" spans="2:3" x14ac:dyDescent="0.35">
      <c r="B130" s="4"/>
      <c r="C130" s="4"/>
    </row>
    <row r="131" spans="2:3" x14ac:dyDescent="0.35">
      <c r="B131" s="4"/>
      <c r="C131" s="4"/>
    </row>
    <row r="132" spans="2:3" x14ac:dyDescent="0.35">
      <c r="B132" s="4"/>
      <c r="C132" s="4"/>
    </row>
    <row r="133" spans="2:3" x14ac:dyDescent="0.35">
      <c r="B133" s="4"/>
      <c r="C133" s="4"/>
    </row>
    <row r="134" spans="2:3" x14ac:dyDescent="0.35">
      <c r="B134" s="4"/>
      <c r="C134" s="4"/>
    </row>
    <row r="135" spans="2:3" x14ac:dyDescent="0.35">
      <c r="B135" s="4"/>
      <c r="C135" s="4"/>
    </row>
    <row r="136" spans="2:3" x14ac:dyDescent="0.35">
      <c r="B136" s="4"/>
      <c r="C136" s="4"/>
    </row>
    <row r="137" spans="2:3" x14ac:dyDescent="0.35">
      <c r="B137" s="4"/>
      <c r="C137" s="4"/>
    </row>
    <row r="138" spans="2:3" x14ac:dyDescent="0.35">
      <c r="B138" s="4"/>
      <c r="C138" s="4"/>
    </row>
    <row r="139" spans="2:3" x14ac:dyDescent="0.35">
      <c r="B139" s="4"/>
      <c r="C139" s="4"/>
    </row>
    <row r="140" spans="2:3" x14ac:dyDescent="0.35">
      <c r="B140" s="4"/>
      <c r="C140" s="4"/>
    </row>
    <row r="141" spans="2:3" x14ac:dyDescent="0.35">
      <c r="B141" s="4"/>
      <c r="C141" s="4"/>
    </row>
    <row r="142" spans="2:3" x14ac:dyDescent="0.35">
      <c r="B142" s="4"/>
      <c r="C142" s="4"/>
    </row>
    <row r="143" spans="2:3" x14ac:dyDescent="0.35">
      <c r="B143" s="4"/>
      <c r="C143" s="4"/>
    </row>
    <row r="144" spans="2:3" x14ac:dyDescent="0.35">
      <c r="B144" s="4"/>
      <c r="C144" s="4"/>
    </row>
    <row r="145" spans="2:3" x14ac:dyDescent="0.35">
      <c r="B145" s="4"/>
      <c r="C145" s="4"/>
    </row>
    <row r="146" spans="2:3" x14ac:dyDescent="0.35">
      <c r="B146" s="4"/>
      <c r="C146" s="4"/>
    </row>
    <row r="147" spans="2:3" x14ac:dyDescent="0.35">
      <c r="B147" s="4"/>
      <c r="C147" s="4"/>
    </row>
    <row r="148" spans="2:3" x14ac:dyDescent="0.35">
      <c r="B148" s="4"/>
      <c r="C148" s="4"/>
    </row>
    <row r="149" spans="2:3" x14ac:dyDescent="0.35">
      <c r="B149" s="4"/>
      <c r="C149" s="4"/>
    </row>
    <row r="150" spans="2:3" x14ac:dyDescent="0.35">
      <c r="B150" s="4"/>
      <c r="C150" s="4"/>
    </row>
    <row r="151" spans="2:3" x14ac:dyDescent="0.35">
      <c r="B151" s="4"/>
      <c r="C151" s="4"/>
    </row>
    <row r="152" spans="2:3" x14ac:dyDescent="0.35">
      <c r="B152" s="4"/>
      <c r="C152" s="4"/>
    </row>
    <row r="153" spans="2:3" x14ac:dyDescent="0.35">
      <c r="B153" s="4"/>
      <c r="C153" s="4"/>
    </row>
    <row r="154" spans="2:3" x14ac:dyDescent="0.35">
      <c r="B154" s="4"/>
      <c r="C154" s="4"/>
    </row>
    <row r="155" spans="2:3" x14ac:dyDescent="0.35">
      <c r="B155" s="4"/>
      <c r="C155" s="4"/>
    </row>
    <row r="156" spans="2:3" x14ac:dyDescent="0.35">
      <c r="B156" s="4"/>
      <c r="C156" s="4"/>
    </row>
    <row r="157" spans="2:3" x14ac:dyDescent="0.35">
      <c r="B157" s="4"/>
      <c r="C157" s="4"/>
    </row>
    <row r="158" spans="2:3" x14ac:dyDescent="0.35">
      <c r="B158" s="4"/>
      <c r="C158" s="4"/>
    </row>
    <row r="159" spans="2:3" x14ac:dyDescent="0.35">
      <c r="B159" s="4"/>
      <c r="C159" s="4"/>
    </row>
    <row r="160" spans="2:3" x14ac:dyDescent="0.35">
      <c r="B160" s="4"/>
      <c r="C160" s="4"/>
    </row>
    <row r="161" spans="2:3" x14ac:dyDescent="0.35">
      <c r="B161" s="4"/>
      <c r="C161" s="4"/>
    </row>
    <row r="162" spans="2:3" x14ac:dyDescent="0.35">
      <c r="B162" s="4"/>
      <c r="C162" s="4"/>
    </row>
    <row r="163" spans="2:3" x14ac:dyDescent="0.35">
      <c r="B163" s="4"/>
      <c r="C163" s="4"/>
    </row>
    <row r="164" spans="2:3" x14ac:dyDescent="0.35">
      <c r="B164" s="4"/>
      <c r="C164" s="4"/>
    </row>
    <row r="165" spans="2:3" x14ac:dyDescent="0.35">
      <c r="B165" s="4"/>
      <c r="C165" s="4"/>
    </row>
    <row r="166" spans="2:3" x14ac:dyDescent="0.35">
      <c r="B166" s="4"/>
      <c r="C166" s="4"/>
    </row>
    <row r="167" spans="2:3" x14ac:dyDescent="0.35">
      <c r="B167" s="4"/>
      <c r="C167" s="4"/>
    </row>
    <row r="168" spans="2:3" x14ac:dyDescent="0.35">
      <c r="B168" s="4"/>
      <c r="C168" s="4"/>
    </row>
    <row r="169" spans="2:3" x14ac:dyDescent="0.35">
      <c r="B169" s="4"/>
      <c r="C169" s="4"/>
    </row>
    <row r="170" spans="2:3" x14ac:dyDescent="0.35">
      <c r="B170" s="4"/>
      <c r="C170" s="4"/>
    </row>
    <row r="171" spans="2:3" x14ac:dyDescent="0.35">
      <c r="B171" s="4"/>
      <c r="C171" s="4"/>
    </row>
    <row r="172" spans="2:3" x14ac:dyDescent="0.35">
      <c r="B172" s="4"/>
      <c r="C172" s="4"/>
    </row>
    <row r="173" spans="2:3" x14ac:dyDescent="0.35">
      <c r="B173" s="4"/>
      <c r="C173" s="4"/>
    </row>
    <row r="174" spans="2:3" x14ac:dyDescent="0.35">
      <c r="B174" s="4"/>
      <c r="C174" s="4"/>
    </row>
    <row r="175" spans="2:3" x14ac:dyDescent="0.35">
      <c r="B175" s="4"/>
      <c r="C175" s="4"/>
    </row>
    <row r="176" spans="2:3" x14ac:dyDescent="0.35">
      <c r="B176" s="4"/>
      <c r="C176" s="4"/>
    </row>
    <row r="177" spans="2:3" x14ac:dyDescent="0.35">
      <c r="B177" s="4"/>
      <c r="C177" s="4"/>
    </row>
    <row r="178" spans="2:3" x14ac:dyDescent="0.35">
      <c r="B178" s="4"/>
      <c r="C178" s="4"/>
    </row>
    <row r="179" spans="2:3" x14ac:dyDescent="0.35">
      <c r="B179" s="4"/>
      <c r="C179" s="4"/>
    </row>
    <row r="180" spans="2:3" x14ac:dyDescent="0.35">
      <c r="B180" s="4"/>
      <c r="C180" s="4"/>
    </row>
    <row r="181" spans="2:3" x14ac:dyDescent="0.35">
      <c r="B181" s="4"/>
      <c r="C181" s="4"/>
    </row>
    <row r="182" spans="2:3" x14ac:dyDescent="0.35">
      <c r="B182" s="4"/>
      <c r="C182" s="4"/>
    </row>
    <row r="183" spans="2:3" x14ac:dyDescent="0.35">
      <c r="B183" s="4"/>
      <c r="C183" s="4"/>
    </row>
    <row r="184" spans="2:3" x14ac:dyDescent="0.35">
      <c r="B184" s="4"/>
      <c r="C184" s="4"/>
    </row>
    <row r="185" spans="2:3" x14ac:dyDescent="0.35">
      <c r="B185" s="4"/>
      <c r="C185" s="4"/>
    </row>
    <row r="186" spans="2:3" x14ac:dyDescent="0.35">
      <c r="B186" s="4"/>
      <c r="C186" s="4"/>
    </row>
    <row r="187" spans="2:3" x14ac:dyDescent="0.35">
      <c r="B187" s="4"/>
      <c r="C187" s="4"/>
    </row>
    <row r="188" spans="2:3" x14ac:dyDescent="0.35">
      <c r="B188" s="4"/>
      <c r="C188" s="4"/>
    </row>
    <row r="189" spans="2:3" x14ac:dyDescent="0.35">
      <c r="B189" s="4"/>
      <c r="C189" s="4"/>
    </row>
    <row r="190" spans="2:3" x14ac:dyDescent="0.35">
      <c r="B190" s="4"/>
      <c r="C190" s="4"/>
    </row>
    <row r="191" spans="2:3" x14ac:dyDescent="0.35">
      <c r="B191" s="4"/>
      <c r="C191" s="4"/>
    </row>
    <row r="192" spans="2:3" x14ac:dyDescent="0.35">
      <c r="B192" s="4"/>
      <c r="C192" s="4"/>
    </row>
    <row r="193" spans="2:3" x14ac:dyDescent="0.35">
      <c r="B193" s="4"/>
      <c r="C193" s="4"/>
    </row>
    <row r="194" spans="2:3" x14ac:dyDescent="0.35">
      <c r="B194" s="4"/>
      <c r="C194" s="4"/>
    </row>
    <row r="195" spans="2:3" x14ac:dyDescent="0.35">
      <c r="B195" s="4"/>
      <c r="C195" s="4"/>
    </row>
    <row r="196" spans="2:3" x14ac:dyDescent="0.35">
      <c r="B196" s="4"/>
      <c r="C196" s="4"/>
    </row>
    <row r="197" spans="2:3" x14ac:dyDescent="0.35">
      <c r="B197" s="4"/>
      <c r="C197" s="4"/>
    </row>
    <row r="198" spans="2:3" x14ac:dyDescent="0.35">
      <c r="B198" s="4"/>
      <c r="C198" s="4"/>
    </row>
    <row r="199" spans="2:3" x14ac:dyDescent="0.35">
      <c r="B199" s="4"/>
      <c r="C199" s="4"/>
    </row>
    <row r="200" spans="2:3" x14ac:dyDescent="0.35">
      <c r="B200" s="4"/>
      <c r="C200" s="4"/>
    </row>
    <row r="201" spans="2:3" x14ac:dyDescent="0.35">
      <c r="B201" s="4"/>
      <c r="C201" s="4"/>
    </row>
    <row r="202" spans="2:3" x14ac:dyDescent="0.35">
      <c r="B202" s="4"/>
      <c r="C202" s="4"/>
    </row>
    <row r="203" spans="2:3" x14ac:dyDescent="0.35">
      <c r="B203" s="4"/>
      <c r="C203" s="4"/>
    </row>
    <row r="204" spans="2:3" x14ac:dyDescent="0.35">
      <c r="B204" s="4"/>
      <c r="C204" s="4"/>
    </row>
    <row r="205" spans="2:3" x14ac:dyDescent="0.35">
      <c r="B205" s="4"/>
      <c r="C205" s="4"/>
    </row>
    <row r="206" spans="2:3" x14ac:dyDescent="0.35">
      <c r="B206" s="4"/>
      <c r="C206" s="4"/>
    </row>
    <row r="207" spans="2:3" x14ac:dyDescent="0.35">
      <c r="B207" s="4"/>
      <c r="C207" s="4"/>
    </row>
    <row r="208" spans="2:3" x14ac:dyDescent="0.35">
      <c r="B208" s="4"/>
      <c r="C208" s="4"/>
    </row>
    <row r="209" spans="2:3" x14ac:dyDescent="0.35">
      <c r="B209" s="4"/>
      <c r="C209" s="4"/>
    </row>
    <row r="210" spans="2:3" x14ac:dyDescent="0.35">
      <c r="B210" s="4"/>
      <c r="C210" s="4"/>
    </row>
    <row r="211" spans="2:3" x14ac:dyDescent="0.35">
      <c r="B211" s="4"/>
      <c r="C211" s="4"/>
    </row>
    <row r="212" spans="2:3" x14ac:dyDescent="0.35">
      <c r="B212" s="4"/>
      <c r="C212" s="4"/>
    </row>
    <row r="213" spans="2:3" x14ac:dyDescent="0.35">
      <c r="B213" s="4"/>
      <c r="C213" s="4"/>
    </row>
    <row r="214" spans="2:3" x14ac:dyDescent="0.35">
      <c r="B214" s="4"/>
      <c r="C214" s="4"/>
    </row>
    <row r="215" spans="2:3" x14ac:dyDescent="0.35">
      <c r="B215" s="4"/>
      <c r="C215" s="4"/>
    </row>
    <row r="216" spans="2:3" x14ac:dyDescent="0.35">
      <c r="B216" s="4"/>
      <c r="C216" s="4"/>
    </row>
    <row r="217" spans="2:3" x14ac:dyDescent="0.35">
      <c r="B217" s="4"/>
      <c r="C217" s="4"/>
    </row>
    <row r="218" spans="2:3" x14ac:dyDescent="0.35">
      <c r="B218" s="4"/>
      <c r="C218" s="4"/>
    </row>
    <row r="219" spans="2:3" x14ac:dyDescent="0.35">
      <c r="B219" s="4"/>
      <c r="C219" s="4"/>
    </row>
    <row r="220" spans="2:3" x14ac:dyDescent="0.35">
      <c r="B220" s="4"/>
      <c r="C220" s="4"/>
    </row>
    <row r="221" spans="2:3" x14ac:dyDescent="0.35">
      <c r="B221" s="4"/>
      <c r="C221" s="4"/>
    </row>
    <row r="222" spans="2:3" x14ac:dyDescent="0.35">
      <c r="B222" s="4"/>
      <c r="C222" s="4"/>
    </row>
    <row r="223" spans="2:3" x14ac:dyDescent="0.35">
      <c r="B223" s="4"/>
      <c r="C223" s="4"/>
    </row>
    <row r="224" spans="2:3" x14ac:dyDescent="0.35">
      <c r="B224" s="4"/>
      <c r="C224" s="4"/>
    </row>
    <row r="225" spans="2:3" x14ac:dyDescent="0.35">
      <c r="B225" s="4"/>
      <c r="C225" s="4"/>
    </row>
    <row r="226" spans="2:3" x14ac:dyDescent="0.35">
      <c r="B226" s="4"/>
      <c r="C226" s="4"/>
    </row>
    <row r="227" spans="2:3" x14ac:dyDescent="0.35">
      <c r="B227" s="4"/>
      <c r="C227" s="4"/>
    </row>
    <row r="228" spans="2:3" x14ac:dyDescent="0.35">
      <c r="B228" s="4"/>
      <c r="C228" s="4"/>
    </row>
    <row r="229" spans="2:3" x14ac:dyDescent="0.35">
      <c r="B229" s="4"/>
      <c r="C229" s="4"/>
    </row>
    <row r="230" spans="2:3" x14ac:dyDescent="0.35">
      <c r="B230" s="4"/>
      <c r="C230" s="4"/>
    </row>
    <row r="231" spans="2:3" x14ac:dyDescent="0.35">
      <c r="B231" s="4"/>
      <c r="C231" s="4"/>
    </row>
    <row r="232" spans="2:3" x14ac:dyDescent="0.35">
      <c r="B232" s="4"/>
      <c r="C232" s="4"/>
    </row>
    <row r="233" spans="2:3" x14ac:dyDescent="0.35">
      <c r="B233" s="4"/>
      <c r="C233" s="4"/>
    </row>
    <row r="234" spans="2:3" x14ac:dyDescent="0.35">
      <c r="B234" s="4"/>
      <c r="C234" s="4"/>
    </row>
    <row r="235" spans="2:3" x14ac:dyDescent="0.35">
      <c r="B235" s="4"/>
      <c r="C235" s="4"/>
    </row>
    <row r="236" spans="2:3" x14ac:dyDescent="0.35">
      <c r="B236" s="4"/>
      <c r="C236" s="4"/>
    </row>
    <row r="237" spans="2:3" x14ac:dyDescent="0.35">
      <c r="B237" s="4"/>
      <c r="C237" s="4"/>
    </row>
    <row r="238" spans="2:3" x14ac:dyDescent="0.35">
      <c r="B238" s="4"/>
      <c r="C238" s="4"/>
    </row>
    <row r="239" spans="2:3" x14ac:dyDescent="0.35">
      <c r="B239" s="4"/>
      <c r="C239" s="4"/>
    </row>
    <row r="240" spans="2:3" x14ac:dyDescent="0.35">
      <c r="B240" s="4"/>
      <c r="C240" s="4"/>
    </row>
    <row r="241" spans="2:3" x14ac:dyDescent="0.35">
      <c r="B241" s="4"/>
      <c r="C241" s="4"/>
    </row>
    <row r="242" spans="2:3" x14ac:dyDescent="0.35">
      <c r="B242" s="4"/>
      <c r="C242" s="4"/>
    </row>
    <row r="243" spans="2:3" x14ac:dyDescent="0.35">
      <c r="B243" s="4"/>
      <c r="C243" s="4"/>
    </row>
    <row r="244" spans="2:3" x14ac:dyDescent="0.35">
      <c r="B244" s="4"/>
      <c r="C244" s="4"/>
    </row>
    <row r="245" spans="2:3" x14ac:dyDescent="0.35">
      <c r="B245" s="4"/>
      <c r="C245" s="4"/>
    </row>
    <row r="246" spans="2:3" x14ac:dyDescent="0.35">
      <c r="B246" s="4"/>
      <c r="C246" s="4"/>
    </row>
    <row r="247" spans="2:3" x14ac:dyDescent="0.35">
      <c r="B247" s="4"/>
      <c r="C247" s="4"/>
    </row>
    <row r="248" spans="2:3" x14ac:dyDescent="0.35">
      <c r="B248" s="4"/>
      <c r="C248" s="4"/>
    </row>
    <row r="249" spans="2:3" x14ac:dyDescent="0.35">
      <c r="B249" s="4"/>
      <c r="C249" s="4"/>
    </row>
    <row r="250" spans="2:3" x14ac:dyDescent="0.35">
      <c r="B250" s="4"/>
      <c r="C250" s="4"/>
    </row>
    <row r="251" spans="2:3" x14ac:dyDescent="0.35">
      <c r="B251" s="4"/>
      <c r="C251" s="4"/>
    </row>
    <row r="252" spans="2:3" x14ac:dyDescent="0.35">
      <c r="B252" s="4"/>
      <c r="C252" s="4"/>
    </row>
    <row r="253" spans="2:3" x14ac:dyDescent="0.35">
      <c r="B253" s="4"/>
      <c r="C253" s="4"/>
    </row>
    <row r="254" spans="2:3" x14ac:dyDescent="0.35">
      <c r="B254" s="4"/>
      <c r="C254" s="4"/>
    </row>
    <row r="255" spans="2:3" x14ac:dyDescent="0.35">
      <c r="B255" s="4"/>
      <c r="C255" s="4"/>
    </row>
    <row r="256" spans="2:3" x14ac:dyDescent="0.35">
      <c r="B256" s="4"/>
      <c r="C256" s="4"/>
    </row>
    <row r="257" spans="2:3" x14ac:dyDescent="0.35">
      <c r="B257" s="4"/>
      <c r="C257" s="4"/>
    </row>
    <row r="258" spans="2:3" x14ac:dyDescent="0.35">
      <c r="B258" s="4"/>
      <c r="C258" s="4"/>
    </row>
    <row r="259" spans="2:3" x14ac:dyDescent="0.35">
      <c r="B259" s="4"/>
      <c r="C259" s="4"/>
    </row>
    <row r="260" spans="2:3" x14ac:dyDescent="0.35">
      <c r="B260" s="4"/>
      <c r="C260" s="4"/>
    </row>
    <row r="261" spans="2:3" x14ac:dyDescent="0.35">
      <c r="B261" s="4"/>
      <c r="C261" s="4"/>
    </row>
    <row r="262" spans="2:3" x14ac:dyDescent="0.35">
      <c r="B262" s="4"/>
      <c r="C262" s="4"/>
    </row>
    <row r="263" spans="2:3" x14ac:dyDescent="0.35">
      <c r="B263" s="4"/>
      <c r="C263" s="4"/>
    </row>
    <row r="264" spans="2:3" x14ac:dyDescent="0.35">
      <c r="B264" s="4"/>
      <c r="C264" s="4"/>
    </row>
    <row r="265" spans="2:3" x14ac:dyDescent="0.35">
      <c r="B265" s="4"/>
      <c r="C265" s="4"/>
    </row>
    <row r="266" spans="2:3" x14ac:dyDescent="0.35">
      <c r="B266" s="4"/>
      <c r="C266" s="4"/>
    </row>
    <row r="267" spans="2:3" x14ac:dyDescent="0.35">
      <c r="B267" s="4"/>
      <c r="C267" s="4"/>
    </row>
    <row r="268" spans="2:3" x14ac:dyDescent="0.35">
      <c r="B268" s="4"/>
      <c r="C268" s="4"/>
    </row>
    <row r="269" spans="2:3" x14ac:dyDescent="0.35">
      <c r="B269" s="4"/>
      <c r="C269" s="4"/>
    </row>
    <row r="270" spans="2:3" x14ac:dyDescent="0.35">
      <c r="B270" s="4"/>
      <c r="C270" s="4"/>
    </row>
    <row r="271" spans="2:3" x14ac:dyDescent="0.35">
      <c r="B271" s="4"/>
      <c r="C271" s="4"/>
    </row>
    <row r="272" spans="2:3" x14ac:dyDescent="0.35">
      <c r="B272" s="4"/>
      <c r="C272" s="4"/>
    </row>
    <row r="273" spans="2:3" x14ac:dyDescent="0.35">
      <c r="B273" s="4"/>
      <c r="C273" s="4"/>
    </row>
    <row r="274" spans="2:3" x14ac:dyDescent="0.35">
      <c r="B274" s="4"/>
      <c r="C274" s="4"/>
    </row>
    <row r="275" spans="2:3" x14ac:dyDescent="0.35">
      <c r="B275" s="4"/>
      <c r="C275" s="4"/>
    </row>
    <row r="276" spans="2:3" x14ac:dyDescent="0.35">
      <c r="B276" s="4"/>
      <c r="C276" s="4"/>
    </row>
    <row r="277" spans="2:3" x14ac:dyDescent="0.35">
      <c r="B277" s="4"/>
      <c r="C277" s="4"/>
    </row>
    <row r="278" spans="2:3" x14ac:dyDescent="0.35">
      <c r="B278" s="4"/>
      <c r="C278" s="4"/>
    </row>
    <row r="279" spans="2:3" x14ac:dyDescent="0.35">
      <c r="B279" s="4"/>
      <c r="C279" s="4"/>
    </row>
    <row r="280" spans="2:3" x14ac:dyDescent="0.35">
      <c r="B280" s="4"/>
      <c r="C280" s="4"/>
    </row>
    <row r="281" spans="2:3" x14ac:dyDescent="0.35">
      <c r="B281" s="4"/>
      <c r="C281" s="4"/>
    </row>
    <row r="282" spans="2:3" x14ac:dyDescent="0.35">
      <c r="B282" s="4"/>
      <c r="C282" s="4"/>
    </row>
    <row r="283" spans="2:3" x14ac:dyDescent="0.35">
      <c r="B283" s="4"/>
      <c r="C283" s="4"/>
    </row>
    <row r="284" spans="2:3" x14ac:dyDescent="0.35">
      <c r="B284" s="4"/>
      <c r="C284" s="4"/>
    </row>
    <row r="285" spans="2:3" x14ac:dyDescent="0.35">
      <c r="B285" s="4"/>
      <c r="C285" s="4"/>
    </row>
    <row r="286" spans="2:3" x14ac:dyDescent="0.35">
      <c r="B286" s="4"/>
      <c r="C286" s="4"/>
    </row>
    <row r="287" spans="2:3" x14ac:dyDescent="0.35">
      <c r="B287" s="4"/>
      <c r="C287" s="4"/>
    </row>
    <row r="288" spans="2:3" x14ac:dyDescent="0.35">
      <c r="B288" s="4"/>
      <c r="C288" s="4"/>
    </row>
    <row r="289" spans="2:3" x14ac:dyDescent="0.35">
      <c r="B289" s="4"/>
      <c r="C289" s="4"/>
    </row>
    <row r="290" spans="2:3" x14ac:dyDescent="0.35">
      <c r="B290" s="4"/>
      <c r="C290" s="4"/>
    </row>
    <row r="291" spans="2:3" x14ac:dyDescent="0.35">
      <c r="B291" s="4"/>
      <c r="C291" s="4"/>
    </row>
    <row r="292" spans="2:3" x14ac:dyDescent="0.35">
      <c r="B292" s="4"/>
      <c r="C292" s="4"/>
    </row>
    <row r="293" spans="2:3" x14ac:dyDescent="0.35">
      <c r="B293" s="4"/>
      <c r="C293" s="4"/>
    </row>
    <row r="294" spans="2:3" x14ac:dyDescent="0.35">
      <c r="B294" s="4"/>
      <c r="C294" s="4"/>
    </row>
    <row r="295" spans="2:3" x14ac:dyDescent="0.35">
      <c r="B295" s="4"/>
      <c r="C295" s="4"/>
    </row>
    <row r="296" spans="2:3" x14ac:dyDescent="0.35">
      <c r="B296" s="4"/>
      <c r="C296" s="4"/>
    </row>
    <row r="297" spans="2:3" x14ac:dyDescent="0.35">
      <c r="B297" s="4"/>
      <c r="C297" s="4"/>
    </row>
    <row r="298" spans="2:3" x14ac:dyDescent="0.35">
      <c r="B298" s="4"/>
      <c r="C298" s="4"/>
    </row>
    <row r="299" spans="2:3" x14ac:dyDescent="0.35">
      <c r="B299" s="4"/>
      <c r="C299" s="4"/>
    </row>
    <row r="300" spans="2:3" x14ac:dyDescent="0.35">
      <c r="B300" s="4"/>
      <c r="C300" s="4"/>
    </row>
    <row r="301" spans="2:3" x14ac:dyDescent="0.35">
      <c r="B301" s="4"/>
      <c r="C301" s="4"/>
    </row>
    <row r="302" spans="2:3" x14ac:dyDescent="0.35">
      <c r="B302" s="4"/>
      <c r="C302" s="4"/>
    </row>
    <row r="303" spans="2:3" x14ac:dyDescent="0.35">
      <c r="B303" s="4"/>
      <c r="C303" s="4"/>
    </row>
    <row r="304" spans="2:3" x14ac:dyDescent="0.35">
      <c r="B304" s="4"/>
      <c r="C304" s="4"/>
    </row>
    <row r="305" spans="2:3" x14ac:dyDescent="0.35">
      <c r="B305" s="4"/>
      <c r="C305" s="4"/>
    </row>
    <row r="306" spans="2:3" x14ac:dyDescent="0.35">
      <c r="B306" s="4"/>
      <c r="C306" s="4"/>
    </row>
    <row r="307" spans="2:3" x14ac:dyDescent="0.35">
      <c r="B307" s="4"/>
      <c r="C307" s="4"/>
    </row>
    <row r="308" spans="2:3" x14ac:dyDescent="0.35">
      <c r="B308" s="4"/>
      <c r="C308" s="4"/>
    </row>
    <row r="309" spans="2:3" x14ac:dyDescent="0.35">
      <c r="B309" s="4"/>
      <c r="C309" s="4"/>
    </row>
    <row r="310" spans="2:3" x14ac:dyDescent="0.35">
      <c r="B310" s="4"/>
      <c r="C310" s="4"/>
    </row>
    <row r="311" spans="2:3" x14ac:dyDescent="0.35">
      <c r="B311" s="4"/>
      <c r="C311" s="4"/>
    </row>
    <row r="312" spans="2:3" x14ac:dyDescent="0.35">
      <c r="B312" s="4"/>
      <c r="C312" s="4"/>
    </row>
    <row r="313" spans="2:3" x14ac:dyDescent="0.35">
      <c r="B313" s="4"/>
      <c r="C313" s="4"/>
    </row>
    <row r="314" spans="2:3" x14ac:dyDescent="0.35">
      <c r="B314" s="4"/>
      <c r="C314" s="4"/>
    </row>
    <row r="315" spans="2:3" x14ac:dyDescent="0.35">
      <c r="B315" s="4"/>
      <c r="C315" s="4"/>
    </row>
    <row r="316" spans="2:3" x14ac:dyDescent="0.35">
      <c r="B316" s="4"/>
      <c r="C316" s="4"/>
    </row>
    <row r="317" spans="2:3" x14ac:dyDescent="0.35">
      <c r="B317" s="4"/>
      <c r="C317" s="4"/>
    </row>
    <row r="318" spans="2:3" x14ac:dyDescent="0.35">
      <c r="B318" s="4"/>
      <c r="C318" s="4"/>
    </row>
    <row r="319" spans="2:3" x14ac:dyDescent="0.35">
      <c r="B319" s="4"/>
      <c r="C319" s="4"/>
    </row>
    <row r="320" spans="2:3" x14ac:dyDescent="0.35">
      <c r="B320" s="4"/>
      <c r="C320" s="4"/>
    </row>
    <row r="321" spans="2:3" x14ac:dyDescent="0.35">
      <c r="B321" s="4"/>
      <c r="C321" s="4"/>
    </row>
    <row r="322" spans="2:3" x14ac:dyDescent="0.35">
      <c r="B322" s="4"/>
      <c r="C322" s="4"/>
    </row>
    <row r="323" spans="2:3" x14ac:dyDescent="0.35">
      <c r="B323" s="4"/>
      <c r="C323" s="4"/>
    </row>
    <row r="324" spans="2:3" x14ac:dyDescent="0.35">
      <c r="B324" s="4"/>
      <c r="C324" s="4"/>
    </row>
    <row r="325" spans="2:3" x14ac:dyDescent="0.35">
      <c r="B325" s="4"/>
      <c r="C325" s="4"/>
    </row>
    <row r="326" spans="2:3" x14ac:dyDescent="0.35">
      <c r="B326" s="4"/>
      <c r="C326" s="4"/>
    </row>
    <row r="327" spans="2:3" x14ac:dyDescent="0.35">
      <c r="B327" s="4"/>
      <c r="C327" s="4"/>
    </row>
    <row r="328" spans="2:3" x14ac:dyDescent="0.35">
      <c r="B328" s="4"/>
      <c r="C328" s="4"/>
    </row>
    <row r="329" spans="2:3" x14ac:dyDescent="0.35">
      <c r="B329" s="4"/>
      <c r="C329" s="4"/>
    </row>
    <row r="330" spans="2:3" x14ac:dyDescent="0.35">
      <c r="B330" s="4"/>
      <c r="C330" s="4"/>
    </row>
    <row r="331" spans="2:3" x14ac:dyDescent="0.35">
      <c r="B331" s="4"/>
      <c r="C331" s="4"/>
    </row>
    <row r="332" spans="2:3" x14ac:dyDescent="0.35">
      <c r="B332" s="4"/>
      <c r="C332" s="4"/>
    </row>
    <row r="333" spans="2:3" x14ac:dyDescent="0.35">
      <c r="B333" s="4"/>
      <c r="C333" s="4"/>
    </row>
    <row r="334" spans="2:3" x14ac:dyDescent="0.35">
      <c r="B334" s="4"/>
      <c r="C334" s="4"/>
    </row>
    <row r="335" spans="2:3" x14ac:dyDescent="0.35">
      <c r="B335" s="4"/>
      <c r="C335" s="4"/>
    </row>
    <row r="336" spans="2:3" x14ac:dyDescent="0.35">
      <c r="B336" s="4"/>
      <c r="C336" s="4"/>
    </row>
    <row r="337" spans="2:3" x14ac:dyDescent="0.35">
      <c r="B337" s="4"/>
      <c r="C337" s="4"/>
    </row>
    <row r="338" spans="2:3" x14ac:dyDescent="0.35">
      <c r="B338" s="4"/>
      <c r="C338" s="4"/>
    </row>
    <row r="339" spans="2:3" x14ac:dyDescent="0.35">
      <c r="B339" s="4"/>
      <c r="C339" s="4"/>
    </row>
    <row r="340" spans="2:3" x14ac:dyDescent="0.35">
      <c r="B340" s="4"/>
      <c r="C340" s="4"/>
    </row>
    <row r="341" spans="2:3" x14ac:dyDescent="0.35">
      <c r="B341" s="4"/>
      <c r="C341" s="4"/>
    </row>
    <row r="342" spans="2:3" x14ac:dyDescent="0.35">
      <c r="B342" s="4"/>
      <c r="C342" s="4"/>
    </row>
    <row r="343" spans="2:3" x14ac:dyDescent="0.35">
      <c r="B343" s="4"/>
      <c r="C343" s="4"/>
    </row>
    <row r="344" spans="2:3" x14ac:dyDescent="0.35">
      <c r="B344" s="4"/>
      <c r="C344" s="4"/>
    </row>
    <row r="345" spans="2:3" x14ac:dyDescent="0.35">
      <c r="B345" s="4"/>
      <c r="C345" s="4"/>
    </row>
    <row r="346" spans="2:3" x14ac:dyDescent="0.35">
      <c r="B346" s="4"/>
      <c r="C346" s="4"/>
    </row>
    <row r="347" spans="2:3" x14ac:dyDescent="0.35">
      <c r="B347" s="4"/>
      <c r="C347" s="4"/>
    </row>
    <row r="348" spans="2:3" x14ac:dyDescent="0.35">
      <c r="B348" s="4"/>
      <c r="C348" s="4"/>
    </row>
    <row r="349" spans="2:3" x14ac:dyDescent="0.35">
      <c r="B349" s="4"/>
      <c r="C349" s="4"/>
    </row>
    <row r="350" spans="2:3" x14ac:dyDescent="0.35">
      <c r="B350" s="4"/>
      <c r="C350" s="4"/>
    </row>
    <row r="351" spans="2:3" x14ac:dyDescent="0.35">
      <c r="B351" s="4"/>
      <c r="C351" s="4"/>
    </row>
    <row r="352" spans="2:3" x14ac:dyDescent="0.35">
      <c r="B352" s="4"/>
      <c r="C352" s="4"/>
    </row>
    <row r="353" spans="2:3" x14ac:dyDescent="0.35">
      <c r="B353" s="4"/>
      <c r="C353" s="4"/>
    </row>
    <row r="354" spans="2:3" x14ac:dyDescent="0.35">
      <c r="B354" s="4"/>
      <c r="C354" s="4"/>
    </row>
    <row r="355" spans="2:3" x14ac:dyDescent="0.35">
      <c r="B355" s="4"/>
      <c r="C355" s="4"/>
    </row>
    <row r="356" spans="2:3" x14ac:dyDescent="0.35">
      <c r="B356" s="4"/>
      <c r="C356" s="4"/>
    </row>
    <row r="357" spans="2:3" x14ac:dyDescent="0.35">
      <c r="B357" s="4"/>
      <c r="C357" s="4"/>
    </row>
    <row r="358" spans="2:3" x14ac:dyDescent="0.35">
      <c r="B358" s="4"/>
      <c r="C358" s="4"/>
    </row>
    <row r="359" spans="2:3" x14ac:dyDescent="0.35">
      <c r="B359" s="4"/>
      <c r="C359" s="4"/>
    </row>
    <row r="360" spans="2:3" x14ac:dyDescent="0.35">
      <c r="B360" s="4"/>
      <c r="C360" s="4"/>
    </row>
    <row r="361" spans="2:3" x14ac:dyDescent="0.35">
      <c r="B361" s="4"/>
      <c r="C361" s="4"/>
    </row>
    <row r="362" spans="2:3" x14ac:dyDescent="0.35">
      <c r="B362" s="4"/>
      <c r="C362" s="4"/>
    </row>
    <row r="363" spans="2:3" x14ac:dyDescent="0.35">
      <c r="B363" s="4"/>
      <c r="C363" s="4"/>
    </row>
    <row r="364" spans="2:3" x14ac:dyDescent="0.35">
      <c r="B364" s="4"/>
      <c r="C364" s="4"/>
    </row>
    <row r="365" spans="2:3" x14ac:dyDescent="0.35">
      <c r="B365" s="4"/>
      <c r="C365" s="4"/>
    </row>
    <row r="366" spans="2:3" x14ac:dyDescent="0.35">
      <c r="B366" s="4"/>
      <c r="C366" s="4"/>
    </row>
    <row r="367" spans="2:3" x14ac:dyDescent="0.35">
      <c r="B367" s="4"/>
      <c r="C367" s="4"/>
    </row>
    <row r="368" spans="2:3" x14ac:dyDescent="0.35">
      <c r="B368" s="4"/>
      <c r="C368" s="4"/>
    </row>
    <row r="369" spans="2:3" x14ac:dyDescent="0.35">
      <c r="B369" s="4"/>
      <c r="C369" s="4"/>
    </row>
    <row r="370" spans="2:3" x14ac:dyDescent="0.35">
      <c r="B370" s="4"/>
      <c r="C370" s="4"/>
    </row>
    <row r="371" spans="2:3" x14ac:dyDescent="0.35">
      <c r="B371" s="4"/>
      <c r="C371" s="4"/>
    </row>
    <row r="372" spans="2:3" x14ac:dyDescent="0.35">
      <c r="B372" s="4"/>
      <c r="C372" s="4"/>
    </row>
    <row r="373" spans="2:3" x14ac:dyDescent="0.35">
      <c r="B373" s="4"/>
      <c r="C373" s="4"/>
    </row>
    <row r="374" spans="2:3" x14ac:dyDescent="0.35">
      <c r="B374" s="4"/>
      <c r="C374" s="4"/>
    </row>
    <row r="375" spans="2:3" x14ac:dyDescent="0.35">
      <c r="B375" s="4"/>
      <c r="C375" s="4"/>
    </row>
    <row r="376" spans="2:3" x14ac:dyDescent="0.35">
      <c r="B376" s="4"/>
      <c r="C376" s="4"/>
    </row>
    <row r="377" spans="2:3" x14ac:dyDescent="0.35">
      <c r="B377" s="4"/>
      <c r="C377" s="4"/>
    </row>
    <row r="378" spans="2:3" x14ac:dyDescent="0.35">
      <c r="B378" s="4"/>
      <c r="C378" s="4"/>
    </row>
    <row r="379" spans="2:3" x14ac:dyDescent="0.35">
      <c r="B379" s="4"/>
      <c r="C379" s="4"/>
    </row>
    <row r="380" spans="2:3" x14ac:dyDescent="0.35">
      <c r="B380" s="4"/>
      <c r="C380" s="4"/>
    </row>
    <row r="381" spans="2:3" x14ac:dyDescent="0.35">
      <c r="B381" s="4"/>
      <c r="C381" s="4"/>
    </row>
    <row r="382" spans="2:3" x14ac:dyDescent="0.35">
      <c r="B382" s="4"/>
      <c r="C382" s="4"/>
    </row>
    <row r="383" spans="2:3" x14ac:dyDescent="0.35">
      <c r="B383" s="4"/>
      <c r="C383" s="4"/>
    </row>
    <row r="384" spans="2:3" x14ac:dyDescent="0.35">
      <c r="B384" s="4"/>
      <c r="C384" s="4"/>
    </row>
    <row r="385" spans="2:3" x14ac:dyDescent="0.35">
      <c r="B385" s="4"/>
      <c r="C385" s="4"/>
    </row>
    <row r="386" spans="2:3" x14ac:dyDescent="0.35">
      <c r="B386" s="4"/>
      <c r="C386" s="4"/>
    </row>
    <row r="387" spans="2:3" x14ac:dyDescent="0.35">
      <c r="B387" s="4"/>
      <c r="C387" s="4"/>
    </row>
    <row r="388" spans="2:3" x14ac:dyDescent="0.35">
      <c r="B388" s="4"/>
      <c r="C388" s="4"/>
    </row>
    <row r="389" spans="2:3" x14ac:dyDescent="0.35">
      <c r="B389" s="4"/>
      <c r="C389" s="4"/>
    </row>
    <row r="390" spans="2:3" x14ac:dyDescent="0.35">
      <c r="B390" s="4"/>
      <c r="C390" s="4"/>
    </row>
    <row r="391" spans="2:3" x14ac:dyDescent="0.35">
      <c r="B391" s="4"/>
      <c r="C391" s="4"/>
    </row>
    <row r="392" spans="2:3" x14ac:dyDescent="0.35">
      <c r="B392" s="4"/>
      <c r="C392" s="4"/>
    </row>
    <row r="393" spans="2:3" x14ac:dyDescent="0.35">
      <c r="B393" s="4"/>
      <c r="C393" s="4"/>
    </row>
    <row r="394" spans="2:3" x14ac:dyDescent="0.35">
      <c r="B394" s="4"/>
      <c r="C394" s="4"/>
    </row>
    <row r="395" spans="2:3" x14ac:dyDescent="0.35">
      <c r="B395" s="4"/>
      <c r="C395" s="4"/>
    </row>
    <row r="396" spans="2:3" x14ac:dyDescent="0.35">
      <c r="B396" s="4"/>
      <c r="C396" s="4"/>
    </row>
    <row r="397" spans="2:3" x14ac:dyDescent="0.35">
      <c r="B397" s="4"/>
      <c r="C397" s="4"/>
    </row>
    <row r="398" spans="2:3" x14ac:dyDescent="0.35">
      <c r="B398" s="4"/>
      <c r="C398" s="4"/>
    </row>
    <row r="399" spans="2:3" x14ac:dyDescent="0.35">
      <c r="B399" s="4"/>
      <c r="C399" s="4"/>
    </row>
    <row r="400" spans="2:3" x14ac:dyDescent="0.35">
      <c r="B400" s="4"/>
      <c r="C400" s="4"/>
    </row>
    <row r="401" spans="2:3" x14ac:dyDescent="0.35">
      <c r="B401" s="4"/>
      <c r="C401" s="4"/>
    </row>
    <row r="402" spans="2:3" x14ac:dyDescent="0.35">
      <c r="B402" s="4"/>
      <c r="C402" s="4"/>
    </row>
    <row r="403" spans="2:3" x14ac:dyDescent="0.35">
      <c r="B403" s="4"/>
      <c r="C403" s="4"/>
    </row>
    <row r="404" spans="2:3" x14ac:dyDescent="0.35">
      <c r="B404" s="4"/>
      <c r="C404" s="4"/>
    </row>
    <row r="405" spans="2:3" x14ac:dyDescent="0.35">
      <c r="B405" s="4"/>
      <c r="C405" s="4"/>
    </row>
    <row r="406" spans="2:3" x14ac:dyDescent="0.35">
      <c r="B406" s="4"/>
      <c r="C406" s="4"/>
    </row>
    <row r="407" spans="2:3" x14ac:dyDescent="0.35">
      <c r="B407" s="4"/>
      <c r="C407" s="4"/>
    </row>
    <row r="408" spans="2:3" x14ac:dyDescent="0.35">
      <c r="B408" s="4"/>
      <c r="C408" s="4"/>
    </row>
    <row r="409" spans="2:3" x14ac:dyDescent="0.35">
      <c r="B409" s="4"/>
      <c r="C409" s="4"/>
    </row>
    <row r="410" spans="2:3" x14ac:dyDescent="0.35">
      <c r="B410" s="4"/>
      <c r="C410" s="4"/>
    </row>
    <row r="411" spans="2:3" x14ac:dyDescent="0.35">
      <c r="B411" s="4"/>
      <c r="C411" s="4"/>
    </row>
    <row r="412" spans="2:3" x14ac:dyDescent="0.35">
      <c r="B412" s="4"/>
      <c r="C412" s="4"/>
    </row>
    <row r="413" spans="2:3" x14ac:dyDescent="0.35">
      <c r="B413" s="4"/>
      <c r="C413" s="4"/>
    </row>
    <row r="414" spans="2:3" x14ac:dyDescent="0.35">
      <c r="B414" s="4"/>
      <c r="C414" s="4"/>
    </row>
    <row r="415" spans="2:3" x14ac:dyDescent="0.35">
      <c r="B415" s="4"/>
      <c r="C415" s="4"/>
    </row>
    <row r="416" spans="2:3" x14ac:dyDescent="0.35">
      <c r="B416" s="4"/>
      <c r="C416" s="4"/>
    </row>
    <row r="417" spans="2:3" x14ac:dyDescent="0.35">
      <c r="B417" s="4"/>
      <c r="C417" s="4"/>
    </row>
    <row r="418" spans="2:3" x14ac:dyDescent="0.35">
      <c r="B418" s="4"/>
      <c r="C418" s="4"/>
    </row>
    <row r="419" spans="2:3" x14ac:dyDescent="0.35">
      <c r="B419" s="4"/>
      <c r="C419" s="4"/>
    </row>
    <row r="420" spans="2:3" x14ac:dyDescent="0.35">
      <c r="B420" s="4"/>
      <c r="C420" s="4"/>
    </row>
    <row r="421" spans="2:3" x14ac:dyDescent="0.35">
      <c r="B421" s="4"/>
      <c r="C421" s="4"/>
    </row>
    <row r="422" spans="2:3" x14ac:dyDescent="0.35">
      <c r="B422" s="4"/>
      <c r="C422" s="4"/>
    </row>
    <row r="423" spans="2:3" x14ac:dyDescent="0.35">
      <c r="B423" s="4"/>
      <c r="C423" s="4"/>
    </row>
    <row r="424" spans="2:3" x14ac:dyDescent="0.35">
      <c r="B424" s="4"/>
      <c r="C424" s="4"/>
    </row>
    <row r="425" spans="2:3" x14ac:dyDescent="0.35">
      <c r="B425" s="4"/>
      <c r="C425" s="4"/>
    </row>
    <row r="426" spans="2:3" x14ac:dyDescent="0.35">
      <c r="B426" s="4"/>
      <c r="C426" s="4"/>
    </row>
    <row r="427" spans="2:3" x14ac:dyDescent="0.35">
      <c r="B427" s="4"/>
      <c r="C427" s="4"/>
    </row>
    <row r="428" spans="2:3" x14ac:dyDescent="0.35">
      <c r="B428" s="4"/>
      <c r="C428" s="4"/>
    </row>
    <row r="429" spans="2:3" x14ac:dyDescent="0.35">
      <c r="B429" s="4"/>
      <c r="C429" s="4"/>
    </row>
    <row r="430" spans="2:3" x14ac:dyDescent="0.35">
      <c r="B430" s="4"/>
      <c r="C430" s="4"/>
    </row>
    <row r="431" spans="2:3" x14ac:dyDescent="0.35">
      <c r="B431" s="4"/>
      <c r="C431" s="4"/>
    </row>
    <row r="432" spans="2:3" x14ac:dyDescent="0.35">
      <c r="B432" s="4"/>
      <c r="C432" s="4"/>
    </row>
    <row r="433" spans="2:3" x14ac:dyDescent="0.35">
      <c r="B433" s="4"/>
      <c r="C433" s="4"/>
    </row>
    <row r="434" spans="2:3" x14ac:dyDescent="0.35">
      <c r="B434" s="4"/>
      <c r="C434" s="4"/>
    </row>
    <row r="435" spans="2:3" x14ac:dyDescent="0.35">
      <c r="B435" s="4"/>
      <c r="C435" s="4"/>
    </row>
    <row r="436" spans="2:3" x14ac:dyDescent="0.35">
      <c r="B436" s="4"/>
      <c r="C436" s="4"/>
    </row>
    <row r="437" spans="2:3" x14ac:dyDescent="0.35">
      <c r="B437" s="4"/>
      <c r="C437" s="4"/>
    </row>
    <row r="438" spans="2:3" x14ac:dyDescent="0.35">
      <c r="B438" s="4"/>
      <c r="C438" s="4"/>
    </row>
    <row r="439" spans="2:3" x14ac:dyDescent="0.35">
      <c r="B439" s="4"/>
      <c r="C439" s="4"/>
    </row>
    <row r="440" spans="2:3" x14ac:dyDescent="0.35">
      <c r="B440" s="4"/>
      <c r="C440" s="4"/>
    </row>
    <row r="441" spans="2:3" x14ac:dyDescent="0.35">
      <c r="B441" s="4"/>
      <c r="C441" s="4"/>
    </row>
    <row r="442" spans="2:3" x14ac:dyDescent="0.35">
      <c r="B442" s="4"/>
      <c r="C442" s="4"/>
    </row>
    <row r="443" spans="2:3" x14ac:dyDescent="0.35">
      <c r="B443" s="4"/>
      <c r="C443" s="4"/>
    </row>
    <row r="444" spans="2:3" x14ac:dyDescent="0.35">
      <c r="B444" s="4"/>
      <c r="C444" s="4"/>
    </row>
    <row r="445" spans="2:3" x14ac:dyDescent="0.35">
      <c r="B445" s="4"/>
      <c r="C445" s="4"/>
    </row>
    <row r="446" spans="2:3" x14ac:dyDescent="0.35">
      <c r="B446" s="4"/>
      <c r="C446" s="4"/>
    </row>
    <row r="447" spans="2:3" x14ac:dyDescent="0.35">
      <c r="B447" s="4"/>
      <c r="C447" s="4"/>
    </row>
    <row r="448" spans="2:3" x14ac:dyDescent="0.35">
      <c r="B448" s="4"/>
      <c r="C448" s="4"/>
    </row>
    <row r="449" spans="2:3" x14ac:dyDescent="0.35">
      <c r="B449" s="4"/>
      <c r="C449" s="4"/>
    </row>
    <row r="450" spans="2:3" x14ac:dyDescent="0.35">
      <c r="B450" s="4"/>
      <c r="C450" s="4"/>
    </row>
    <row r="451" spans="2:3" x14ac:dyDescent="0.35">
      <c r="B451" s="4"/>
      <c r="C451" s="4"/>
    </row>
    <row r="452" spans="2:3" x14ac:dyDescent="0.35">
      <c r="B452" s="4"/>
      <c r="C452" s="4"/>
    </row>
    <row r="453" spans="2:3" x14ac:dyDescent="0.35">
      <c r="B453" s="4"/>
      <c r="C453" s="4"/>
    </row>
    <row r="454" spans="2:3" x14ac:dyDescent="0.35">
      <c r="B454" s="4"/>
      <c r="C454" s="4"/>
    </row>
    <row r="455" spans="2:3" x14ac:dyDescent="0.35">
      <c r="B455" s="4"/>
      <c r="C455" s="4"/>
    </row>
    <row r="456" spans="2:3" x14ac:dyDescent="0.35">
      <c r="B456" s="4"/>
      <c r="C456" s="4"/>
    </row>
    <row r="457" spans="2:3" x14ac:dyDescent="0.35">
      <c r="B457" s="4"/>
      <c r="C457" s="4"/>
    </row>
    <row r="458" spans="2:3" x14ac:dyDescent="0.35">
      <c r="B458" s="4"/>
      <c r="C458" s="4"/>
    </row>
    <row r="459" spans="2:3" x14ac:dyDescent="0.35">
      <c r="B459" s="4"/>
      <c r="C459" s="4"/>
    </row>
    <row r="460" spans="2:3" x14ac:dyDescent="0.35">
      <c r="B460" s="4"/>
      <c r="C460" s="4"/>
    </row>
    <row r="461" spans="2:3" x14ac:dyDescent="0.35">
      <c r="B461" s="4"/>
      <c r="C461" s="4"/>
    </row>
    <row r="462" spans="2:3" x14ac:dyDescent="0.35">
      <c r="B462" s="4"/>
      <c r="C462" s="4"/>
    </row>
    <row r="463" spans="2:3" x14ac:dyDescent="0.35">
      <c r="B463" s="4"/>
      <c r="C463" s="4"/>
    </row>
    <row r="464" spans="2:3" x14ac:dyDescent="0.35">
      <c r="B464" s="4"/>
      <c r="C464" s="4"/>
    </row>
    <row r="465" spans="2:3" x14ac:dyDescent="0.35">
      <c r="B465" s="4"/>
      <c r="C465" s="4"/>
    </row>
    <row r="466" spans="2:3" x14ac:dyDescent="0.35">
      <c r="B466" s="4"/>
      <c r="C466" s="4"/>
    </row>
    <row r="467" spans="2:3" x14ac:dyDescent="0.35">
      <c r="B467" s="4"/>
      <c r="C467" s="4"/>
    </row>
    <row r="468" spans="2:3" x14ac:dyDescent="0.35">
      <c r="B468" s="4"/>
      <c r="C468" s="4"/>
    </row>
    <row r="469" spans="2:3" x14ac:dyDescent="0.35">
      <c r="B469" s="4"/>
      <c r="C469" s="4"/>
    </row>
    <row r="470" spans="2:3" x14ac:dyDescent="0.35">
      <c r="B470" s="4"/>
      <c r="C470" s="4"/>
    </row>
    <row r="471" spans="2:3" x14ac:dyDescent="0.35">
      <c r="B471" s="4"/>
      <c r="C471" s="4"/>
    </row>
    <row r="472" spans="2:3" x14ac:dyDescent="0.35">
      <c r="B472" s="4"/>
      <c r="C472" s="4"/>
    </row>
    <row r="473" spans="2:3" x14ac:dyDescent="0.35">
      <c r="B473" s="4"/>
      <c r="C473" s="4"/>
    </row>
    <row r="474" spans="2:3" x14ac:dyDescent="0.35">
      <c r="B474" s="4"/>
      <c r="C474" s="4"/>
    </row>
    <row r="475" spans="2:3" x14ac:dyDescent="0.35">
      <c r="B475" s="4"/>
      <c r="C475" s="4"/>
    </row>
    <row r="476" spans="2:3" x14ac:dyDescent="0.35">
      <c r="B476" s="4"/>
      <c r="C476" s="4"/>
    </row>
    <row r="477" spans="2:3" x14ac:dyDescent="0.35">
      <c r="B477" s="4"/>
      <c r="C477" s="4"/>
    </row>
    <row r="478" spans="2:3" x14ac:dyDescent="0.35">
      <c r="B478" s="4"/>
      <c r="C478" s="4"/>
    </row>
    <row r="479" spans="2:3" x14ac:dyDescent="0.35">
      <c r="B479" s="4"/>
      <c r="C479" s="4"/>
    </row>
    <row r="480" spans="2:3" x14ac:dyDescent="0.35">
      <c r="B480" s="4"/>
      <c r="C480" s="4"/>
    </row>
    <row r="481" spans="2:3" x14ac:dyDescent="0.35">
      <c r="B481" s="4"/>
      <c r="C481" s="4"/>
    </row>
    <row r="482" spans="2:3" x14ac:dyDescent="0.35">
      <c r="B482" s="4"/>
      <c r="C482" s="4"/>
    </row>
    <row r="483" spans="2:3" x14ac:dyDescent="0.35">
      <c r="B483" s="4"/>
      <c r="C483" s="4"/>
    </row>
    <row r="484" spans="2:3" x14ac:dyDescent="0.35">
      <c r="B484" s="4"/>
      <c r="C484" s="4"/>
    </row>
    <row r="485" spans="2:3" x14ac:dyDescent="0.35">
      <c r="B485" s="4"/>
      <c r="C485" s="4"/>
    </row>
    <row r="486" spans="2:3" x14ac:dyDescent="0.35">
      <c r="B486" s="4"/>
      <c r="C486" s="4"/>
    </row>
    <row r="487" spans="2:3" x14ac:dyDescent="0.35">
      <c r="B487" s="4"/>
      <c r="C487" s="4"/>
    </row>
    <row r="488" spans="2:3" x14ac:dyDescent="0.35">
      <c r="B488" s="4"/>
      <c r="C488" s="4"/>
    </row>
    <row r="489" spans="2:3" x14ac:dyDescent="0.35">
      <c r="B489" s="4"/>
      <c r="C489" s="4"/>
    </row>
    <row r="490" spans="2:3" x14ac:dyDescent="0.35">
      <c r="B490" s="4"/>
      <c r="C490" s="4"/>
    </row>
    <row r="491" spans="2:3" x14ac:dyDescent="0.35">
      <c r="B491" s="4"/>
      <c r="C491" s="4"/>
    </row>
    <row r="492" spans="2:3" x14ac:dyDescent="0.35">
      <c r="B492" s="4"/>
      <c r="C492" s="4"/>
    </row>
    <row r="493" spans="2:3" x14ac:dyDescent="0.35">
      <c r="B493" s="4"/>
      <c r="C493" s="4"/>
    </row>
    <row r="494" spans="2:3" x14ac:dyDescent="0.35">
      <c r="B494" s="4"/>
      <c r="C494" s="4"/>
    </row>
    <row r="495" spans="2:3" x14ac:dyDescent="0.35">
      <c r="B495" s="4"/>
      <c r="C495" s="4"/>
    </row>
    <row r="496" spans="2:3" x14ac:dyDescent="0.35">
      <c r="B496" s="4"/>
      <c r="C496" s="4"/>
    </row>
    <row r="497" spans="2:3" x14ac:dyDescent="0.35">
      <c r="B497" s="4"/>
      <c r="C497" s="4"/>
    </row>
    <row r="498" spans="2:3" x14ac:dyDescent="0.35">
      <c r="B498" s="4"/>
      <c r="C498" s="4"/>
    </row>
    <row r="499" spans="2:3" x14ac:dyDescent="0.35">
      <c r="B499" s="4"/>
      <c r="C499" s="4"/>
    </row>
    <row r="500" spans="2:3" x14ac:dyDescent="0.35">
      <c r="B500" s="4"/>
      <c r="C500" s="4"/>
    </row>
    <row r="501" spans="2:3" x14ac:dyDescent="0.35">
      <c r="B501" s="4"/>
      <c r="C501" s="4"/>
    </row>
    <row r="502" spans="2:3" x14ac:dyDescent="0.35">
      <c r="B502" s="4"/>
      <c r="C502" s="4"/>
    </row>
    <row r="503" spans="2:3" x14ac:dyDescent="0.35">
      <c r="B503" s="4"/>
      <c r="C503" s="4"/>
    </row>
    <row r="504" spans="2:3" x14ac:dyDescent="0.35">
      <c r="B504" s="4"/>
      <c r="C504" s="4"/>
    </row>
    <row r="505" spans="2:3" x14ac:dyDescent="0.35">
      <c r="B505" s="4"/>
      <c r="C505" s="4"/>
    </row>
    <row r="506" spans="2:3" x14ac:dyDescent="0.35">
      <c r="B506" s="4"/>
      <c r="C506" s="4"/>
    </row>
    <row r="507" spans="2:3" x14ac:dyDescent="0.35">
      <c r="B507" s="4"/>
      <c r="C507" s="4"/>
    </row>
    <row r="508" spans="2:3" x14ac:dyDescent="0.35">
      <c r="B508" s="4"/>
      <c r="C508" s="4"/>
    </row>
    <row r="509" spans="2:3" x14ac:dyDescent="0.35">
      <c r="B509" s="4"/>
      <c r="C509" s="4"/>
    </row>
    <row r="510" spans="2:3" x14ac:dyDescent="0.35">
      <c r="B510" s="4"/>
      <c r="C510" s="4"/>
    </row>
    <row r="511" spans="2:3" x14ac:dyDescent="0.35">
      <c r="B511" s="4"/>
      <c r="C511" s="4"/>
    </row>
    <row r="512" spans="2:3" x14ac:dyDescent="0.35">
      <c r="B512" s="4"/>
      <c r="C512" s="4"/>
    </row>
    <row r="513" spans="2:3" x14ac:dyDescent="0.35">
      <c r="B513" s="4"/>
      <c r="C513" s="4"/>
    </row>
    <row r="514" spans="2:3" x14ac:dyDescent="0.35">
      <c r="B514" s="4"/>
      <c r="C514" s="4"/>
    </row>
    <row r="515" spans="2:3" x14ac:dyDescent="0.35">
      <c r="B515" s="4"/>
      <c r="C515" s="4"/>
    </row>
    <row r="516" spans="2:3" x14ac:dyDescent="0.35">
      <c r="B516" s="4"/>
      <c r="C516" s="4"/>
    </row>
    <row r="517" spans="2:3" x14ac:dyDescent="0.35">
      <c r="B517" s="4"/>
      <c r="C517" s="4"/>
    </row>
    <row r="518" spans="2:3" x14ac:dyDescent="0.35">
      <c r="B518" s="4"/>
      <c r="C518" s="4"/>
    </row>
    <row r="519" spans="2:3" x14ac:dyDescent="0.35">
      <c r="B519" s="4"/>
      <c r="C519" s="4"/>
    </row>
    <row r="520" spans="2:3" x14ac:dyDescent="0.35">
      <c r="B520" s="4"/>
      <c r="C520" s="4"/>
    </row>
    <row r="521" spans="2:3" x14ac:dyDescent="0.35">
      <c r="B521" s="4"/>
      <c r="C521" s="4"/>
    </row>
    <row r="522" spans="2:3" x14ac:dyDescent="0.35">
      <c r="B522" s="4"/>
      <c r="C522" s="4"/>
    </row>
    <row r="523" spans="2:3" x14ac:dyDescent="0.35">
      <c r="B523" s="4"/>
      <c r="C523" s="4"/>
    </row>
    <row r="524" spans="2:3" x14ac:dyDescent="0.35">
      <c r="B524" s="4"/>
      <c r="C524" s="4"/>
    </row>
    <row r="525" spans="2:3" x14ac:dyDescent="0.35">
      <c r="B525" s="4"/>
      <c r="C525" s="4"/>
    </row>
    <row r="526" spans="2:3" x14ac:dyDescent="0.35">
      <c r="B526" s="4"/>
      <c r="C526" s="4"/>
    </row>
    <row r="527" spans="2:3" x14ac:dyDescent="0.35">
      <c r="B527" s="4"/>
      <c r="C527" s="4"/>
    </row>
    <row r="528" spans="2:3" x14ac:dyDescent="0.35">
      <c r="B528" s="4"/>
      <c r="C528" s="4"/>
    </row>
    <row r="529" spans="2:3" x14ac:dyDescent="0.35">
      <c r="B529" s="4"/>
      <c r="C529" s="4"/>
    </row>
    <row r="530" spans="2:3" x14ac:dyDescent="0.35">
      <c r="B530" s="4"/>
      <c r="C530" s="4"/>
    </row>
    <row r="531" spans="2:3" x14ac:dyDescent="0.35">
      <c r="B531" s="4"/>
      <c r="C531" s="4"/>
    </row>
    <row r="532" spans="2:3" x14ac:dyDescent="0.35">
      <c r="B532" s="4"/>
      <c r="C532" s="4"/>
    </row>
    <row r="533" spans="2:3" x14ac:dyDescent="0.35">
      <c r="B533" s="4"/>
      <c r="C533" s="4"/>
    </row>
    <row r="534" spans="2:3" x14ac:dyDescent="0.35">
      <c r="B534" s="4"/>
      <c r="C534" s="4"/>
    </row>
    <row r="535" spans="2:3" x14ac:dyDescent="0.35">
      <c r="B535" s="4"/>
      <c r="C535" s="4"/>
    </row>
    <row r="536" spans="2:3" x14ac:dyDescent="0.35">
      <c r="B536" s="4"/>
      <c r="C536" s="4"/>
    </row>
    <row r="537" spans="2:3" x14ac:dyDescent="0.35">
      <c r="B537" s="4"/>
      <c r="C537" s="4"/>
    </row>
    <row r="538" spans="2:3" x14ac:dyDescent="0.35">
      <c r="B538" s="4"/>
      <c r="C538" s="4"/>
    </row>
    <row r="539" spans="2:3" x14ac:dyDescent="0.35">
      <c r="B539" s="4"/>
      <c r="C539" s="4"/>
    </row>
    <row r="540" spans="2:3" x14ac:dyDescent="0.35">
      <c r="B540" s="4"/>
      <c r="C540" s="4"/>
    </row>
    <row r="541" spans="2:3" x14ac:dyDescent="0.35">
      <c r="B541" s="4"/>
      <c r="C541" s="4"/>
    </row>
    <row r="542" spans="2:3" x14ac:dyDescent="0.35">
      <c r="B542" s="4"/>
      <c r="C542" s="4"/>
    </row>
    <row r="543" spans="2:3" x14ac:dyDescent="0.35">
      <c r="B543" s="4"/>
      <c r="C543" s="4"/>
    </row>
    <row r="544" spans="2:3" x14ac:dyDescent="0.35">
      <c r="B544" s="4"/>
      <c r="C544" s="4"/>
    </row>
    <row r="545" spans="2:3" x14ac:dyDescent="0.35">
      <c r="B545" s="4"/>
      <c r="C545" s="4"/>
    </row>
    <row r="546" spans="2:3" x14ac:dyDescent="0.35">
      <c r="B546" s="4"/>
      <c r="C546" s="4"/>
    </row>
    <row r="547" spans="2:3" x14ac:dyDescent="0.35">
      <c r="B547" s="4"/>
      <c r="C547" s="4"/>
    </row>
    <row r="548" spans="2:3" x14ac:dyDescent="0.35">
      <c r="B548" s="4"/>
      <c r="C548" s="4"/>
    </row>
    <row r="549" spans="2:3" x14ac:dyDescent="0.35">
      <c r="B549" s="4"/>
      <c r="C549" s="4"/>
    </row>
    <row r="550" spans="2:3" x14ac:dyDescent="0.35">
      <c r="B550" s="4"/>
      <c r="C550" s="4"/>
    </row>
    <row r="551" spans="2:3" x14ac:dyDescent="0.35">
      <c r="B551" s="4"/>
      <c r="C551" s="4"/>
    </row>
    <row r="552" spans="2:3" x14ac:dyDescent="0.35">
      <c r="B552" s="4"/>
      <c r="C552" s="4"/>
    </row>
    <row r="553" spans="2:3" x14ac:dyDescent="0.35">
      <c r="B553" s="4"/>
      <c r="C553" s="4"/>
    </row>
    <row r="554" spans="2:3" x14ac:dyDescent="0.35">
      <c r="B554" s="4"/>
      <c r="C554" s="4"/>
    </row>
    <row r="555" spans="2:3" x14ac:dyDescent="0.35">
      <c r="B555" s="4"/>
      <c r="C555" s="4"/>
    </row>
    <row r="556" spans="2:3" x14ac:dyDescent="0.35">
      <c r="B556" s="4"/>
      <c r="C556" s="4"/>
    </row>
    <row r="557" spans="2:3" x14ac:dyDescent="0.35">
      <c r="B557" s="4"/>
      <c r="C557" s="4"/>
    </row>
    <row r="558" spans="2:3" x14ac:dyDescent="0.35">
      <c r="B558" s="4"/>
      <c r="C558" s="4"/>
    </row>
    <row r="559" spans="2:3" x14ac:dyDescent="0.35">
      <c r="B559" s="4"/>
      <c r="C559" s="4"/>
    </row>
    <row r="560" spans="2:3" x14ac:dyDescent="0.35">
      <c r="B560" s="4"/>
      <c r="C560" s="4"/>
    </row>
    <row r="561" spans="2:3" x14ac:dyDescent="0.35">
      <c r="B561" s="4"/>
      <c r="C561" s="4"/>
    </row>
    <row r="562" spans="2:3" x14ac:dyDescent="0.35">
      <c r="B562" s="4"/>
      <c r="C562" s="4"/>
    </row>
    <row r="563" spans="2:3" x14ac:dyDescent="0.35">
      <c r="B563" s="4"/>
      <c r="C563" s="4"/>
    </row>
    <row r="564" spans="2:3" x14ac:dyDescent="0.35">
      <c r="B564" s="4"/>
      <c r="C564" s="4"/>
    </row>
    <row r="565" spans="2:3" x14ac:dyDescent="0.35">
      <c r="B565" s="4"/>
      <c r="C565" s="4"/>
    </row>
    <row r="566" spans="2:3" x14ac:dyDescent="0.35">
      <c r="B566" s="4"/>
      <c r="C566" s="4"/>
    </row>
    <row r="567" spans="2:3" x14ac:dyDescent="0.35">
      <c r="B567" s="4"/>
      <c r="C567" s="4"/>
    </row>
    <row r="568" spans="2:3" x14ac:dyDescent="0.35">
      <c r="B568" s="4"/>
      <c r="C568" s="4"/>
    </row>
    <row r="569" spans="2:3" x14ac:dyDescent="0.35">
      <c r="B569" s="4"/>
      <c r="C569" s="4"/>
    </row>
    <row r="570" spans="2:3" x14ac:dyDescent="0.35">
      <c r="B570" s="4"/>
      <c r="C570" s="4"/>
    </row>
    <row r="571" spans="2:3" x14ac:dyDescent="0.35">
      <c r="B571" s="4"/>
      <c r="C571" s="4"/>
    </row>
    <row r="572" spans="2:3" x14ac:dyDescent="0.35">
      <c r="B572" s="4"/>
      <c r="C572" s="4"/>
    </row>
    <row r="573" spans="2:3" x14ac:dyDescent="0.35">
      <c r="B573" s="4"/>
      <c r="C573" s="4"/>
    </row>
    <row r="574" spans="2:3" x14ac:dyDescent="0.35">
      <c r="B574" s="4"/>
      <c r="C574" s="4"/>
    </row>
    <row r="575" spans="2:3" x14ac:dyDescent="0.35">
      <c r="B575" s="4"/>
      <c r="C575" s="4"/>
    </row>
    <row r="576" spans="2:3" x14ac:dyDescent="0.35">
      <c r="B576" s="4"/>
      <c r="C576" s="4"/>
    </row>
    <row r="577" spans="2:3" x14ac:dyDescent="0.35">
      <c r="B577" s="4"/>
      <c r="C577" s="4"/>
    </row>
    <row r="578" spans="2:3" x14ac:dyDescent="0.35">
      <c r="B578" s="4"/>
      <c r="C578" s="4"/>
    </row>
    <row r="579" spans="2:3" x14ac:dyDescent="0.35">
      <c r="B579" s="4"/>
      <c r="C579" s="4"/>
    </row>
    <row r="580" spans="2:3" x14ac:dyDescent="0.35">
      <c r="B580" s="4"/>
      <c r="C580" s="4"/>
    </row>
    <row r="581" spans="2:3" x14ac:dyDescent="0.35">
      <c r="B581" s="4"/>
      <c r="C581" s="4"/>
    </row>
    <row r="582" spans="2:3" x14ac:dyDescent="0.35">
      <c r="B582" s="4"/>
      <c r="C582" s="4"/>
    </row>
    <row r="583" spans="2:3" x14ac:dyDescent="0.35">
      <c r="B583" s="4"/>
      <c r="C583" s="4"/>
    </row>
    <row r="584" spans="2:3" x14ac:dyDescent="0.35">
      <c r="B584" s="4"/>
      <c r="C584" s="4"/>
    </row>
    <row r="585" spans="2:3" x14ac:dyDescent="0.35">
      <c r="B585" s="4"/>
      <c r="C585" s="4"/>
    </row>
    <row r="586" spans="2:3" x14ac:dyDescent="0.35">
      <c r="B586" s="4"/>
      <c r="C586" s="4"/>
    </row>
    <row r="587" spans="2:3" x14ac:dyDescent="0.35">
      <c r="B587" s="4"/>
      <c r="C587" s="4"/>
    </row>
    <row r="588" spans="2:3" x14ac:dyDescent="0.35">
      <c r="B588" s="4"/>
      <c r="C588" s="4"/>
    </row>
    <row r="589" spans="2:3" x14ac:dyDescent="0.35">
      <c r="B589" s="4"/>
      <c r="C589" s="4"/>
    </row>
    <row r="590" spans="2:3" x14ac:dyDescent="0.35">
      <c r="B590" s="4"/>
      <c r="C590" s="4"/>
    </row>
    <row r="591" spans="2:3" x14ac:dyDescent="0.35">
      <c r="B591" s="4"/>
      <c r="C591" s="4"/>
    </row>
    <row r="592" spans="2:3" x14ac:dyDescent="0.35">
      <c r="B592" s="4"/>
      <c r="C592" s="4"/>
    </row>
    <row r="593" spans="2:3" x14ac:dyDescent="0.35">
      <c r="B593" s="4"/>
      <c r="C593" s="4"/>
    </row>
    <row r="594" spans="2:3" x14ac:dyDescent="0.35">
      <c r="B594" s="4"/>
      <c r="C594" s="4"/>
    </row>
    <row r="595" spans="2:3" x14ac:dyDescent="0.35">
      <c r="B595" s="4"/>
      <c r="C595" s="4"/>
    </row>
    <row r="596" spans="2:3" x14ac:dyDescent="0.35">
      <c r="B596" s="4"/>
      <c r="C596" s="4"/>
    </row>
    <row r="597" spans="2:3" x14ac:dyDescent="0.35">
      <c r="B597" s="4"/>
      <c r="C597" s="4"/>
    </row>
    <row r="598" spans="2:3" x14ac:dyDescent="0.35">
      <c r="B598" s="4"/>
      <c r="C598" s="4"/>
    </row>
    <row r="599" spans="2:3" x14ac:dyDescent="0.35">
      <c r="B599" s="4"/>
      <c r="C599" s="4"/>
    </row>
    <row r="600" spans="2:3" x14ac:dyDescent="0.35">
      <c r="B600" s="4"/>
      <c r="C600" s="4"/>
    </row>
    <row r="601" spans="2:3" x14ac:dyDescent="0.35">
      <c r="B601" s="4"/>
      <c r="C601" s="4"/>
    </row>
    <row r="602" spans="2:3" x14ac:dyDescent="0.35">
      <c r="B602" s="4"/>
      <c r="C602" s="4"/>
    </row>
    <row r="603" spans="2:3" x14ac:dyDescent="0.35">
      <c r="B603" s="4"/>
      <c r="C603" s="4"/>
    </row>
    <row r="604" spans="2:3" x14ac:dyDescent="0.35">
      <c r="B604" s="4"/>
      <c r="C604" s="4"/>
    </row>
    <row r="605" spans="2:3" x14ac:dyDescent="0.35">
      <c r="B605" s="4"/>
      <c r="C605" s="4"/>
    </row>
    <row r="606" spans="2:3" x14ac:dyDescent="0.35">
      <c r="B606" s="4"/>
      <c r="C606" s="4"/>
    </row>
    <row r="607" spans="2:3" x14ac:dyDescent="0.35">
      <c r="B607" s="4"/>
      <c r="C607" s="4"/>
    </row>
    <row r="608" spans="2:3" x14ac:dyDescent="0.35">
      <c r="B608" s="4"/>
      <c r="C608" s="4"/>
    </row>
    <row r="609" spans="2:3" x14ac:dyDescent="0.35">
      <c r="B609" s="4"/>
      <c r="C609" s="4"/>
    </row>
    <row r="610" spans="2:3" x14ac:dyDescent="0.35">
      <c r="B610" s="4"/>
      <c r="C610" s="4"/>
    </row>
    <row r="611" spans="2:3" x14ac:dyDescent="0.35">
      <c r="B611" s="4"/>
      <c r="C611" s="4"/>
    </row>
    <row r="612" spans="2:3" x14ac:dyDescent="0.35">
      <c r="B612" s="4"/>
      <c r="C612" s="4"/>
    </row>
    <row r="613" spans="2:3" x14ac:dyDescent="0.35">
      <c r="B613" s="4"/>
      <c r="C613" s="4"/>
    </row>
    <row r="614" spans="2:3" x14ac:dyDescent="0.35">
      <c r="B614" s="4"/>
      <c r="C614" s="4"/>
    </row>
    <row r="615" spans="2:3" x14ac:dyDescent="0.35">
      <c r="B615" s="4"/>
      <c r="C615" s="4"/>
    </row>
    <row r="616" spans="2:3" x14ac:dyDescent="0.35">
      <c r="B616" s="4"/>
      <c r="C616" s="4"/>
    </row>
    <row r="617" spans="2:3" x14ac:dyDescent="0.35">
      <c r="B617" s="4"/>
      <c r="C617" s="4"/>
    </row>
    <row r="618" spans="2:3" x14ac:dyDescent="0.35">
      <c r="B618" s="4"/>
      <c r="C618" s="4"/>
    </row>
    <row r="619" spans="2:3" x14ac:dyDescent="0.35">
      <c r="B619" s="4"/>
      <c r="C619" s="4"/>
    </row>
    <row r="620" spans="2:3" x14ac:dyDescent="0.35">
      <c r="B620" s="4"/>
      <c r="C620" s="4"/>
    </row>
    <row r="621" spans="2:3" x14ac:dyDescent="0.35">
      <c r="B621" s="4"/>
      <c r="C621" s="4"/>
    </row>
    <row r="622" spans="2:3" x14ac:dyDescent="0.35">
      <c r="B622" s="4"/>
      <c r="C622" s="4"/>
    </row>
    <row r="623" spans="2:3" x14ac:dyDescent="0.35">
      <c r="B623" s="4"/>
      <c r="C623" s="4"/>
    </row>
    <row r="624" spans="2:3" x14ac:dyDescent="0.35">
      <c r="B624" s="4"/>
      <c r="C624" s="4"/>
    </row>
    <row r="625" spans="2:3" x14ac:dyDescent="0.35">
      <c r="B625" s="4"/>
      <c r="C625" s="4"/>
    </row>
    <row r="626" spans="2:3" x14ac:dyDescent="0.35">
      <c r="B626" s="4"/>
      <c r="C626" s="4"/>
    </row>
    <row r="627" spans="2:3" x14ac:dyDescent="0.35">
      <c r="B627" s="4"/>
      <c r="C627" s="4"/>
    </row>
    <row r="628" spans="2:3" x14ac:dyDescent="0.35">
      <c r="B628" s="4"/>
      <c r="C628" s="4"/>
    </row>
    <row r="629" spans="2:3" x14ac:dyDescent="0.35">
      <c r="B629" s="4"/>
      <c r="C629" s="4"/>
    </row>
    <row r="630" spans="2:3" x14ac:dyDescent="0.35">
      <c r="B630" s="4"/>
      <c r="C630" s="4"/>
    </row>
    <row r="631" spans="2:3" x14ac:dyDescent="0.35">
      <c r="B631" s="4"/>
      <c r="C631" s="4"/>
    </row>
    <row r="632" spans="2:3" x14ac:dyDescent="0.35">
      <c r="B632" s="4"/>
      <c r="C632" s="4"/>
    </row>
    <row r="633" spans="2:3" x14ac:dyDescent="0.35">
      <c r="B633" s="4"/>
      <c r="C633" s="4"/>
    </row>
    <row r="634" spans="2:3" x14ac:dyDescent="0.35">
      <c r="B634" s="4"/>
      <c r="C634" s="4"/>
    </row>
    <row r="635" spans="2:3" x14ac:dyDescent="0.35">
      <c r="B635" s="4"/>
      <c r="C635" s="4"/>
    </row>
    <row r="636" spans="2:3" x14ac:dyDescent="0.35">
      <c r="B636" s="4"/>
      <c r="C636" s="4"/>
    </row>
    <row r="637" spans="2:3" x14ac:dyDescent="0.35">
      <c r="B637" s="4"/>
      <c r="C637" s="4"/>
    </row>
    <row r="638" spans="2:3" x14ac:dyDescent="0.35">
      <c r="B638" s="4"/>
      <c r="C638" s="4"/>
    </row>
    <row r="639" spans="2:3" x14ac:dyDescent="0.35">
      <c r="B639" s="4"/>
      <c r="C639" s="4"/>
    </row>
    <row r="640" spans="2:3" x14ac:dyDescent="0.35">
      <c r="B640" s="4"/>
      <c r="C640" s="4"/>
    </row>
    <row r="641" spans="2:3" x14ac:dyDescent="0.35">
      <c r="B641" s="4"/>
      <c r="C641" s="4"/>
    </row>
    <row r="642" spans="2:3" x14ac:dyDescent="0.35">
      <c r="B642" s="4"/>
      <c r="C642" s="4"/>
    </row>
    <row r="643" spans="2:3" x14ac:dyDescent="0.35">
      <c r="B643" s="4"/>
      <c r="C643" s="4"/>
    </row>
    <row r="644" spans="2:3" x14ac:dyDescent="0.35">
      <c r="B644" s="4"/>
      <c r="C644" s="4"/>
    </row>
    <row r="645" spans="2:3" x14ac:dyDescent="0.35">
      <c r="B645" s="4"/>
      <c r="C645" s="4"/>
    </row>
    <row r="646" spans="2:3" x14ac:dyDescent="0.35">
      <c r="B646" s="4"/>
      <c r="C646" s="4"/>
    </row>
    <row r="647" spans="2:3" x14ac:dyDescent="0.35">
      <c r="B647" s="4"/>
      <c r="C647" s="4"/>
    </row>
    <row r="648" spans="2:3" x14ac:dyDescent="0.35">
      <c r="B648" s="4"/>
      <c r="C648" s="4"/>
    </row>
    <row r="649" spans="2:3" x14ac:dyDescent="0.35">
      <c r="B649" s="4"/>
      <c r="C649" s="4"/>
    </row>
    <row r="650" spans="2:3" x14ac:dyDescent="0.35">
      <c r="B650" s="4"/>
      <c r="C650" s="4"/>
    </row>
    <row r="651" spans="2:3" x14ac:dyDescent="0.35">
      <c r="B651" s="4"/>
      <c r="C651" s="4"/>
    </row>
    <row r="652" spans="2:3" x14ac:dyDescent="0.35">
      <c r="B652" s="4"/>
      <c r="C652" s="4"/>
    </row>
    <row r="653" spans="2:3" x14ac:dyDescent="0.35">
      <c r="B653" s="4"/>
      <c r="C653" s="4"/>
    </row>
    <row r="654" spans="2:3" x14ac:dyDescent="0.35">
      <c r="B654" s="4"/>
      <c r="C654" s="4"/>
    </row>
    <row r="655" spans="2:3" x14ac:dyDescent="0.35">
      <c r="B655" s="4"/>
      <c r="C655" s="4"/>
    </row>
    <row r="656" spans="2:3" x14ac:dyDescent="0.35">
      <c r="B656" s="4"/>
      <c r="C656" s="4"/>
    </row>
    <row r="657" spans="2:3" x14ac:dyDescent="0.35">
      <c r="B657" s="4"/>
      <c r="C657" s="4"/>
    </row>
    <row r="658" spans="2:3" x14ac:dyDescent="0.35">
      <c r="B658" s="4"/>
      <c r="C658" s="4"/>
    </row>
    <row r="659" spans="2:3" x14ac:dyDescent="0.35">
      <c r="B659" s="4"/>
      <c r="C659" s="4"/>
    </row>
    <row r="660" spans="2:3" x14ac:dyDescent="0.35">
      <c r="B660" s="4"/>
      <c r="C660" s="4"/>
    </row>
    <row r="661" spans="2:3" x14ac:dyDescent="0.35">
      <c r="B661" s="4"/>
      <c r="C661" s="4"/>
    </row>
    <row r="662" spans="2:3" x14ac:dyDescent="0.35">
      <c r="B662" s="4"/>
      <c r="C662" s="4"/>
    </row>
    <row r="663" spans="2:3" x14ac:dyDescent="0.35">
      <c r="B663" s="4"/>
      <c r="C663" s="4"/>
    </row>
    <row r="664" spans="2:3" x14ac:dyDescent="0.35">
      <c r="B664" s="4"/>
      <c r="C664" s="4"/>
    </row>
    <row r="665" spans="2:3" x14ac:dyDescent="0.35">
      <c r="B665" s="4"/>
      <c r="C665" s="4"/>
    </row>
    <row r="666" spans="2:3" x14ac:dyDescent="0.35">
      <c r="B666" s="4"/>
      <c r="C666" s="4"/>
    </row>
    <row r="667" spans="2:3" x14ac:dyDescent="0.35">
      <c r="B667" s="4"/>
      <c r="C667" s="4"/>
    </row>
    <row r="668" spans="2:3" x14ac:dyDescent="0.35">
      <c r="B668" s="4"/>
      <c r="C668" s="4"/>
    </row>
    <row r="669" spans="2:3" x14ac:dyDescent="0.35">
      <c r="B669" s="4"/>
      <c r="C669" s="4"/>
    </row>
    <row r="670" spans="2:3" x14ac:dyDescent="0.35">
      <c r="B670" s="4"/>
      <c r="C670" s="4"/>
    </row>
    <row r="671" spans="2:3" x14ac:dyDescent="0.35">
      <c r="B671" s="4"/>
      <c r="C671" s="4"/>
    </row>
    <row r="672" spans="2:3" x14ac:dyDescent="0.35">
      <c r="B672" s="4"/>
      <c r="C672" s="4"/>
    </row>
    <row r="673" spans="2:3" x14ac:dyDescent="0.35">
      <c r="B673" s="4"/>
      <c r="C673" s="4"/>
    </row>
    <row r="674" spans="2:3" x14ac:dyDescent="0.35">
      <c r="B674" s="4"/>
      <c r="C674" s="4"/>
    </row>
    <row r="675" spans="2:3" x14ac:dyDescent="0.35">
      <c r="B675" s="4"/>
      <c r="C675" s="4"/>
    </row>
    <row r="676" spans="2:3" x14ac:dyDescent="0.35">
      <c r="B676" s="4"/>
      <c r="C676" s="4"/>
    </row>
    <row r="677" spans="2:3" x14ac:dyDescent="0.35">
      <c r="B677" s="4"/>
      <c r="C677" s="4"/>
    </row>
    <row r="678" spans="2:3" x14ac:dyDescent="0.35">
      <c r="B678" s="4"/>
      <c r="C678" s="4"/>
    </row>
    <row r="679" spans="2:3" x14ac:dyDescent="0.35">
      <c r="B679" s="4"/>
      <c r="C679" s="4"/>
    </row>
    <row r="680" spans="2:3" x14ac:dyDescent="0.35">
      <c r="B680" s="4"/>
      <c r="C680" s="4"/>
    </row>
    <row r="681" spans="2:3" x14ac:dyDescent="0.35">
      <c r="B681" s="4"/>
      <c r="C681" s="4"/>
    </row>
    <row r="682" spans="2:3" x14ac:dyDescent="0.35">
      <c r="B682" s="4"/>
      <c r="C682" s="4"/>
    </row>
    <row r="683" spans="2:3" x14ac:dyDescent="0.35">
      <c r="B683" s="4"/>
      <c r="C683" s="4"/>
    </row>
    <row r="684" spans="2:3" x14ac:dyDescent="0.35">
      <c r="B684" s="4"/>
      <c r="C684" s="4"/>
    </row>
    <row r="685" spans="2:3" x14ac:dyDescent="0.35">
      <c r="B685" s="4"/>
      <c r="C685" s="4"/>
    </row>
    <row r="686" spans="2:3" x14ac:dyDescent="0.35">
      <c r="B686" s="4"/>
      <c r="C686" s="4"/>
    </row>
    <row r="687" spans="2:3" x14ac:dyDescent="0.35">
      <c r="B687" s="4"/>
      <c r="C687" s="4"/>
    </row>
    <row r="688" spans="2:3" x14ac:dyDescent="0.35">
      <c r="B688" s="4"/>
      <c r="C688" s="4"/>
    </row>
    <row r="689" spans="2:3" x14ac:dyDescent="0.35">
      <c r="B689" s="4"/>
      <c r="C689" s="4"/>
    </row>
    <row r="690" spans="2:3" x14ac:dyDescent="0.35">
      <c r="B690" s="4"/>
      <c r="C690" s="4"/>
    </row>
    <row r="691" spans="2:3" x14ac:dyDescent="0.35">
      <c r="B691" s="4"/>
      <c r="C691" s="4"/>
    </row>
    <row r="692" spans="2:3" x14ac:dyDescent="0.35">
      <c r="B692" s="4"/>
      <c r="C692" s="4"/>
    </row>
    <row r="693" spans="2:3" x14ac:dyDescent="0.35">
      <c r="B693" s="4"/>
      <c r="C693" s="4"/>
    </row>
    <row r="694" spans="2:3" x14ac:dyDescent="0.35">
      <c r="B694" s="4"/>
      <c r="C694" s="4"/>
    </row>
    <row r="695" spans="2:3" x14ac:dyDescent="0.35">
      <c r="B695" s="4"/>
      <c r="C695" s="4"/>
    </row>
    <row r="696" spans="2:3" x14ac:dyDescent="0.35">
      <c r="B696" s="4"/>
      <c r="C696" s="4"/>
    </row>
    <row r="697" spans="2:3" x14ac:dyDescent="0.35">
      <c r="B697" s="4"/>
      <c r="C697" s="4"/>
    </row>
    <row r="698" spans="2:3" x14ac:dyDescent="0.35">
      <c r="B698" s="4"/>
      <c r="C698" s="4"/>
    </row>
  </sheetData>
  <sheetProtection algorithmName="SHA-512" hashValue="S7vId/I5SzOu1/0uQK/OgJNBo7sL/W7KWcymDukfLueprn4PzCaEKlZclirl4OWYhmWAlpkmXNTFuOyU+oAcNQ==" saltValue="Xq0OFTbOzgK7ExVXYzyz7w==" spinCount="100000" sheet="1" objects="1" scenarios="1"/>
  <mergeCells count="6">
    <mergeCell ref="B61:C61"/>
    <mergeCell ref="B6:C6"/>
    <mergeCell ref="B20:C20"/>
    <mergeCell ref="B34:C34"/>
    <mergeCell ref="B43:C43"/>
    <mergeCell ref="B58:C58"/>
  </mergeCells>
  <conditionalFormatting sqref="B44:B47">
    <cfRule type="expression" dxfId="24" priority="18">
      <formula>#REF!="Contribution"</formula>
    </cfRule>
  </conditionalFormatting>
  <conditionalFormatting sqref="B56">
    <cfRule type="expression" dxfId="23" priority="16">
      <formula>#REF!="Contribution"</formula>
    </cfRule>
  </conditionalFormatting>
  <conditionalFormatting sqref="B59:B60">
    <cfRule type="expression" dxfId="22" priority="15">
      <formula>#REF!="Contribution"</formula>
    </cfRule>
  </conditionalFormatting>
  <conditionalFormatting sqref="C60">
    <cfRule type="cellIs" dxfId="21" priority="5" operator="equal">
      <formula>0</formula>
    </cfRule>
    <cfRule type="cellIs" dxfId="20" priority="6" operator="equal">
      <formula>0</formula>
    </cfRule>
    <cfRule type="containsText" dxfId="19" priority="11" operator="containsText" text="N/A">
      <formula>NOT(ISERROR(SEARCH("N/A",C60)))</formula>
    </cfRule>
    <cfRule type="cellIs" dxfId="18" priority="12" operator="lessThan">
      <formula>1</formula>
    </cfRule>
    <cfRule type="cellIs" dxfId="17" priority="13" operator="greaterThan">
      <formula>1</formula>
    </cfRule>
    <cfRule type="cellIs" dxfId="16" priority="14" operator="lessThan">
      <formula>0</formula>
    </cfRule>
  </conditionalFormatting>
  <conditionalFormatting sqref="C40">
    <cfRule type="cellIs" dxfId="15" priority="9" operator="greaterThan">
      <formula>0</formula>
    </cfRule>
    <cfRule type="cellIs" dxfId="14" priority="10" operator="lessThan">
      <formula>0</formula>
    </cfRule>
  </conditionalFormatting>
  <conditionalFormatting sqref="B61">
    <cfRule type="containsText" dxfId="13" priority="7" operator="containsText" text="Pass">
      <formula>NOT(ISERROR(SEARCH("Pass",B61)))</formula>
    </cfRule>
    <cfRule type="containsText" dxfId="12" priority="8" operator="containsText" text="FAIL">
      <formula>NOT(ISERROR(SEARCH("FAIL",B61)))</formula>
    </cfRule>
  </conditionalFormatting>
  <conditionalFormatting sqref="C65">
    <cfRule type="containsText" dxfId="11" priority="3" operator="containsText" text="fail">
      <formula>NOT(ISERROR(SEARCH("fail",C65)))</formula>
    </cfRule>
    <cfRule type="containsText" dxfId="10" priority="4" operator="containsText" text="Pass">
      <formula>NOT(ISERROR(SEARCH("Pass",C65)))</formula>
    </cfRule>
  </conditionalFormatting>
  <conditionalFormatting sqref="B48:B51">
    <cfRule type="expression" dxfId="9" priority="2">
      <formula>#REF!="Contribution"</formula>
    </cfRule>
  </conditionalFormatting>
  <conditionalFormatting sqref="B52:B55">
    <cfRule type="expression" dxfId="8" priority="1">
      <formula>#REF!="Contribution"</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1F253-068E-4781-9749-79D833425FAA}">
  <sheetPr>
    <tabColor theme="4"/>
  </sheetPr>
  <dimension ref="A1:AO46"/>
  <sheetViews>
    <sheetView workbookViewId="0">
      <selection activeCell="I12" sqref="I12"/>
    </sheetView>
  </sheetViews>
  <sheetFormatPr defaultRowHeight="14.5" x14ac:dyDescent="0.35"/>
  <cols>
    <col min="3" max="3" width="41" customWidth="1"/>
    <col min="4" max="4" width="49.81640625" customWidth="1"/>
    <col min="11" max="41" width="8.7265625" style="4"/>
  </cols>
  <sheetData>
    <row r="1" spans="1:10" s="4" customFormat="1" ht="15" thickBot="1" x14ac:dyDescent="0.4"/>
    <row r="2" spans="1:10" s="4" customFormat="1" ht="16.5" customHeight="1" thickBot="1" x14ac:dyDescent="0.5">
      <c r="C2" s="235" t="s">
        <v>158</v>
      </c>
      <c r="D2" s="236"/>
    </row>
    <row r="3" spans="1:10" s="4" customFormat="1" ht="18.5" x14ac:dyDescent="0.45">
      <c r="C3" s="143" t="s">
        <v>159</v>
      </c>
      <c r="D3" s="144">
        <f>'Step 2- Rents &amp; Affordability'!C12</f>
        <v>0</v>
      </c>
    </row>
    <row r="4" spans="1:10" s="4" customFormat="1" ht="18.5" x14ac:dyDescent="0.45">
      <c r="C4" s="145" t="s">
        <v>160</v>
      </c>
      <c r="D4" s="146" t="str">
        <f>'Step 2- Rents &amp; Affordability'!F12</f>
        <v>FAIL</v>
      </c>
    </row>
    <row r="5" spans="1:10" s="4" customFormat="1" ht="18.5" x14ac:dyDescent="0.45">
      <c r="C5" s="145" t="s">
        <v>11</v>
      </c>
      <c r="D5" s="146" t="str">
        <f>'Step 4- Operating Budget'!B61</f>
        <v>PASS</v>
      </c>
    </row>
    <row r="6" spans="1:10" ht="18.5" x14ac:dyDescent="0.45">
      <c r="A6" s="4"/>
      <c r="B6" s="4"/>
      <c r="C6" s="145" t="s">
        <v>27</v>
      </c>
      <c r="D6" s="212">
        <f>'Step 1- Questions'!D9</f>
        <v>0</v>
      </c>
      <c r="E6" s="4"/>
      <c r="F6" s="4"/>
      <c r="G6" s="4"/>
      <c r="H6" s="4"/>
      <c r="I6" s="4"/>
      <c r="J6" s="4"/>
    </row>
    <row r="7" spans="1:10" ht="18.5" x14ac:dyDescent="0.45">
      <c r="A7" s="4"/>
      <c r="B7" s="4"/>
      <c r="C7" s="145" t="s">
        <v>5</v>
      </c>
      <c r="D7" s="16">
        <f>'Step 1- Questions'!D10</f>
        <v>0</v>
      </c>
      <c r="E7" s="4"/>
      <c r="F7" s="4"/>
      <c r="G7" s="4"/>
      <c r="H7" s="4"/>
      <c r="I7" s="4"/>
      <c r="J7" s="4"/>
    </row>
    <row r="8" spans="1:10" s="4" customFormat="1" ht="41.15" customHeight="1" thickBot="1" x14ac:dyDescent="0.5">
      <c r="C8" s="147" t="s">
        <v>161</v>
      </c>
      <c r="D8" s="148" t="str">
        <f>IF(AND(D3="PASS",D4="PASS",D5="PASS"),"Verified-Proceed","Not Verified-consult with your CMHC Specialist.")</f>
        <v>Not Verified-consult with your CMHC Specialist.</v>
      </c>
    </row>
    <row r="9" spans="1:10" s="4" customFormat="1" x14ac:dyDescent="0.35">
      <c r="C9" s="140" t="s">
        <v>162</v>
      </c>
    </row>
    <row r="10" spans="1:10" s="4" customFormat="1" x14ac:dyDescent="0.35"/>
    <row r="11" spans="1:10" s="4" customFormat="1" x14ac:dyDescent="0.35"/>
    <row r="12" spans="1:10" s="4" customFormat="1" x14ac:dyDescent="0.35"/>
    <row r="13" spans="1:10" s="4" customFormat="1" x14ac:dyDescent="0.35"/>
    <row r="14" spans="1:10" s="4" customFormat="1" x14ac:dyDescent="0.35"/>
    <row r="15" spans="1:10" s="4" customFormat="1" x14ac:dyDescent="0.35"/>
    <row r="16" spans="1:10" s="4" customFormat="1" x14ac:dyDescent="0.35"/>
    <row r="17" s="4" customFormat="1" x14ac:dyDescent="0.35"/>
    <row r="18" s="4" customFormat="1" x14ac:dyDescent="0.35"/>
    <row r="19" s="4" customFormat="1" x14ac:dyDescent="0.35"/>
    <row r="20" s="4" customFormat="1" x14ac:dyDescent="0.35"/>
    <row r="21" s="4" customFormat="1" x14ac:dyDescent="0.35"/>
    <row r="22" s="4" customFormat="1" x14ac:dyDescent="0.35"/>
    <row r="23" s="4" customFormat="1" x14ac:dyDescent="0.35"/>
    <row r="24" s="4" customFormat="1" x14ac:dyDescent="0.35"/>
    <row r="25" s="4" customFormat="1" x14ac:dyDescent="0.35"/>
    <row r="26" s="4" customFormat="1" x14ac:dyDescent="0.35"/>
    <row r="27" s="4" customFormat="1" x14ac:dyDescent="0.35"/>
    <row r="28" s="4" customFormat="1" x14ac:dyDescent="0.35"/>
    <row r="29" s="4" customFormat="1" x14ac:dyDescent="0.35"/>
    <row r="30" s="4" customFormat="1" x14ac:dyDescent="0.35"/>
    <row r="31" s="4" customFormat="1" x14ac:dyDescent="0.35"/>
    <row r="32" s="4" customFormat="1" x14ac:dyDescent="0.35"/>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sheetData>
  <sheetProtection algorithmName="SHA-512" hashValue="OtbMDVq/YxZYD3p3VY3pt7Q5ms9jAzSp/4v/uIW0qa4icmLlwGK/eKG2qW0uz6Z1dXEGzLu6H5qSo+L51fR+8Q==" saltValue="C2DBnvoEZWblWjBFgy79fw==" spinCount="100000" sheet="1" objects="1" scenarios="1"/>
  <mergeCells count="1">
    <mergeCell ref="C2:D2"/>
  </mergeCells>
  <conditionalFormatting sqref="D3:D5">
    <cfRule type="containsText" dxfId="7" priority="4" operator="containsText" text="FAIL">
      <formula>NOT(ISERROR(SEARCH("FAIL",D3)))</formula>
    </cfRule>
    <cfRule type="containsText" dxfId="6" priority="5" operator="containsText" text="PASS">
      <formula>NOT(ISERROR(SEARCH("PASS",D3)))</formula>
    </cfRule>
  </conditionalFormatting>
  <conditionalFormatting sqref="D8">
    <cfRule type="containsText" dxfId="5" priority="2" operator="containsText" text="not verified">
      <formula>NOT(ISERROR(SEARCH("not verified",D8)))</formula>
    </cfRule>
    <cfRule type="containsText" dxfId="4" priority="3" operator="containsText" text="verified">
      <formula>NOT(ISERROR(SEARCH("verified",D8)))</formula>
    </cfRule>
  </conditionalFormatting>
  <conditionalFormatting sqref="D6:D7">
    <cfRule type="containsText" dxfId="3" priority="1" operator="containsText" text="a">
      <formula>NOT(ISERROR(SEARCH("a",D6)))</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F578-459E-415B-80D8-49BCE3859BED}">
  <sheetPr>
    <tabColor theme="4"/>
  </sheetPr>
  <dimension ref="A1:M141"/>
  <sheetViews>
    <sheetView zoomScaleNormal="100" workbookViewId="0">
      <selection activeCell="D39" sqref="D39"/>
    </sheetView>
  </sheetViews>
  <sheetFormatPr defaultRowHeight="14.5" x14ac:dyDescent="0.35"/>
  <cols>
    <col min="1" max="1" width="8.7265625" style="4"/>
    <col min="2" max="2" width="2.26953125" style="4" customWidth="1"/>
    <col min="3" max="3" width="54.453125" customWidth="1"/>
    <col min="4" max="4" width="50.453125" customWidth="1"/>
    <col min="5" max="5" width="7.453125" style="4" customWidth="1"/>
    <col min="6" max="6" width="6.81640625" style="4" customWidth="1"/>
    <col min="7" max="7" width="36.7265625" style="4" bestFit="1" customWidth="1"/>
    <col min="8" max="8" width="18" style="4" bestFit="1" customWidth="1"/>
    <col min="9" max="9" width="26.81640625" style="4" customWidth="1"/>
    <col min="10" max="10" width="24.26953125" style="4" customWidth="1"/>
    <col min="11" max="11" width="8.7265625" style="4"/>
  </cols>
  <sheetData>
    <row r="1" spans="3:13" ht="15" thickBot="1" x14ac:dyDescent="0.4">
      <c r="C1" s="4"/>
      <c r="D1" s="4"/>
      <c r="L1" s="4"/>
      <c r="M1" s="4"/>
    </row>
    <row r="2" spans="3:13" s="4" customFormat="1" ht="21.5" thickBot="1" x14ac:dyDescent="0.55000000000000004">
      <c r="C2" s="217" t="str">
        <f>"Eligible Per Unit Funding -"&amp;'Step 1- Questions'!D7</f>
        <v>Eligible Per Unit Funding -</v>
      </c>
      <c r="D2" s="219"/>
    </row>
    <row r="3" spans="3:13" s="4" customFormat="1" ht="21" x14ac:dyDescent="0.5">
      <c r="C3" s="149" t="s">
        <v>163</v>
      </c>
      <c r="D3" s="150">
        <f>IF('Step 1- Questions'!D7=$D$68,D76,E76)</f>
        <v>15000</v>
      </c>
    </row>
    <row r="4" spans="3:13" s="4" customFormat="1" ht="21" x14ac:dyDescent="0.5">
      <c r="C4" s="151" t="s">
        <v>164</v>
      </c>
      <c r="D4" s="152" t="e">
        <f>IF('Step 1- Questions'!D7=$D$68,D77,E77)</f>
        <v>#DIV/0!</v>
      </c>
    </row>
    <row r="5" spans="3:13" s="4" customFormat="1" ht="21" x14ac:dyDescent="0.5">
      <c r="C5" s="151" t="s">
        <v>165</v>
      </c>
      <c r="D5" s="152">
        <f>IF('Step 1- Questions'!D7=$D$68,D79,E79)</f>
        <v>0</v>
      </c>
    </row>
    <row r="6" spans="3:13" s="4" customFormat="1" ht="21" x14ac:dyDescent="0.5">
      <c r="C6" s="151" t="s">
        <v>166</v>
      </c>
      <c r="D6" s="152">
        <f>IF('Step 1- Questions'!D7=$D$68,D78,E78)</f>
        <v>0</v>
      </c>
    </row>
    <row r="7" spans="3:13" s="4" customFormat="1" ht="21.5" thickBot="1" x14ac:dyDescent="0.55000000000000004">
      <c r="C7" s="153" t="s">
        <v>167</v>
      </c>
      <c r="D7" s="154" t="e">
        <f>D3+D4+D5+D6</f>
        <v>#DIV/0!</v>
      </c>
    </row>
    <row r="8" spans="3:13" s="4" customFormat="1" ht="15" thickBot="1" x14ac:dyDescent="0.4"/>
    <row r="9" spans="3:13" s="4" customFormat="1" ht="19" thickBot="1" x14ac:dyDescent="0.4">
      <c r="C9" s="237" t="s">
        <v>168</v>
      </c>
      <c r="D9" s="209" t="e">
        <f>IF(D10=D14,E14,IF(D10=D15,E15,IF(D10=D16,E16,0)))</f>
        <v>#DIV/0!</v>
      </c>
    </row>
    <row r="10" spans="3:13" s="4" customFormat="1" ht="21.5" thickBot="1" x14ac:dyDescent="0.55000000000000004">
      <c r="C10" s="238"/>
      <c r="D10" s="210" t="e">
        <f>IF('Step 1- Questions'!D6="Y",MIN(D15,D16),MIN(D14,D15,D16))</f>
        <v>#DIV/0!</v>
      </c>
    </row>
    <row r="11" spans="3:13" s="4" customFormat="1" ht="23.5" customHeight="1" x14ac:dyDescent="0.35">
      <c r="C11" s="248" t="str">
        <f>IF('Step 1- Questions'!D5='Info for drop downs (Hide)'!$E$60,"*NHCF funding = min (eligible per unit amount * # units, 30% of total project costs, funding required","*NHCF funding = min (eligible per unit amount * # units, 40% of total project costs, funding required")</f>
        <v>*NHCF funding = min (eligible per unit amount * # units, 40% of total project costs, funding required</v>
      </c>
      <c r="D11" s="249"/>
    </row>
    <row r="12" spans="3:13" s="4" customFormat="1" hidden="1" x14ac:dyDescent="0.35">
      <c r="D12" s="31"/>
    </row>
    <row r="13" spans="3:13" s="4" customFormat="1" hidden="1" x14ac:dyDescent="0.35">
      <c r="C13" s="58" t="s">
        <v>46</v>
      </c>
      <c r="D13" s="58"/>
      <c r="E13" s="46"/>
      <c r="F13" s="46"/>
      <c r="G13" s="46"/>
      <c r="H13" s="46"/>
    </row>
    <row r="14" spans="3:13" s="4" customFormat="1" ht="18.5" hidden="1" x14ac:dyDescent="0.45">
      <c r="C14" s="59" t="s">
        <v>169</v>
      </c>
      <c r="D14" s="60" t="e">
        <f>D7*'Step 2- Rents &amp; Affordability'!D30</f>
        <v>#DIV/0!</v>
      </c>
      <c r="E14" s="46" t="s">
        <v>170</v>
      </c>
      <c r="F14" s="46"/>
      <c r="G14" s="46"/>
      <c r="H14" s="46"/>
    </row>
    <row r="15" spans="3:13" s="4" customFormat="1" ht="18.5" hidden="1" x14ac:dyDescent="0.45">
      <c r="C15" s="59" t="s">
        <v>258</v>
      </c>
      <c r="D15" s="60">
        <f>IF('Step 1- Questions'!D5='Info for drop downs (Hide)'!$E$60,0.3*'Step 3- Capital Budget'!C5,0.4*'Step 3- Capital Budget'!C5)</f>
        <v>0</v>
      </c>
      <c r="E15" s="46" t="str">
        <f>IF('Step 1- Questions'!D5='Info for drop downs (Hide)'!$E$60,"30% of total costs", "40% of total costs")</f>
        <v>40% of total costs</v>
      </c>
      <c r="F15" s="46"/>
      <c r="G15" s="46"/>
      <c r="H15" s="46"/>
    </row>
    <row r="16" spans="3:13" s="4" customFormat="1" ht="18.5" hidden="1" x14ac:dyDescent="0.45">
      <c r="C16" s="59" t="s">
        <v>171</v>
      </c>
      <c r="D16" s="61">
        <f>'Step 3- Capital Budget'!C15</f>
        <v>0</v>
      </c>
      <c r="E16" s="46" t="s">
        <v>172</v>
      </c>
      <c r="F16" s="46"/>
      <c r="G16" s="46"/>
      <c r="H16" s="46"/>
    </row>
    <row r="17" spans="2:5" s="4" customFormat="1" ht="15" thickBot="1" x14ac:dyDescent="0.4"/>
    <row r="18" spans="2:5" s="4" customFormat="1" ht="11.15" customHeight="1" x14ac:dyDescent="0.35">
      <c r="B18" s="97"/>
      <c r="C18" s="121"/>
      <c r="D18" s="121"/>
      <c r="E18" s="122"/>
    </row>
    <row r="19" spans="2:5" s="4" customFormat="1" ht="21" x14ac:dyDescent="0.5">
      <c r="B19" s="98"/>
      <c r="C19" s="246" t="s">
        <v>173</v>
      </c>
      <c r="D19" s="246"/>
      <c r="E19" s="123"/>
    </row>
    <row r="20" spans="2:5" s="4" customFormat="1" ht="18.5" x14ac:dyDescent="0.45">
      <c r="B20" s="98"/>
      <c r="C20" s="101" t="s">
        <v>174</v>
      </c>
      <c r="D20" s="113"/>
      <c r="E20" s="123"/>
    </row>
    <row r="21" spans="2:5" s="4" customFormat="1" ht="52.5" customHeight="1" x14ac:dyDescent="0.35">
      <c r="B21" s="98"/>
      <c r="C21" s="244" t="s">
        <v>175</v>
      </c>
      <c r="D21" s="244"/>
      <c r="E21" s="124"/>
    </row>
    <row r="22" spans="2:5" s="4" customFormat="1" ht="15.5" x14ac:dyDescent="0.35">
      <c r="B22" s="98"/>
      <c r="C22" s="57"/>
      <c r="D22" s="113"/>
      <c r="E22" s="123"/>
    </row>
    <row r="23" spans="2:5" s="4" customFormat="1" ht="18.5" x14ac:dyDescent="0.45">
      <c r="B23" s="98"/>
      <c r="C23" s="101" t="s">
        <v>176</v>
      </c>
      <c r="D23" s="113"/>
      <c r="E23" s="123"/>
    </row>
    <row r="24" spans="2:5" s="4" customFormat="1" ht="41.5" customHeight="1" x14ac:dyDescent="0.35">
      <c r="B24" s="98"/>
      <c r="C24" s="247" t="s">
        <v>177</v>
      </c>
      <c r="D24" s="247"/>
      <c r="E24" s="125"/>
    </row>
    <row r="25" spans="2:5" s="4" customFormat="1" ht="16" thickBot="1" x14ac:dyDescent="0.4">
      <c r="B25" s="98"/>
      <c r="C25" s="126"/>
      <c r="D25" s="113"/>
      <c r="E25" s="123"/>
    </row>
    <row r="26" spans="2:5" s="4" customFormat="1" ht="16" thickBot="1" x14ac:dyDescent="0.4">
      <c r="B26" s="98"/>
      <c r="C26" s="66"/>
      <c r="D26" s="67" t="s">
        <v>178</v>
      </c>
      <c r="E26" s="123"/>
    </row>
    <row r="27" spans="2:5" s="4" customFormat="1" ht="15.5" x14ac:dyDescent="0.35">
      <c r="B27" s="98"/>
      <c r="C27" s="136" t="s">
        <v>3</v>
      </c>
      <c r="D27" s="137" t="str">
        <f>E63</f>
        <v>Min 40% units &lt; 70% MMR</v>
      </c>
      <c r="E27" s="123"/>
    </row>
    <row r="28" spans="2:5" s="4" customFormat="1" ht="16" thickBot="1" x14ac:dyDescent="0.4">
      <c r="B28" s="98"/>
      <c r="C28" s="138" t="s">
        <v>179</v>
      </c>
      <c r="D28" s="137" t="str">
        <f>E64</f>
        <v>&gt; 35% reduction in both energy consumption &amp; GhG</v>
      </c>
      <c r="E28" s="123"/>
    </row>
    <row r="29" spans="2:5" s="4" customFormat="1" ht="16" thickBot="1" x14ac:dyDescent="0.4">
      <c r="B29" s="98"/>
      <c r="C29" s="138" t="s">
        <v>180</v>
      </c>
      <c r="D29" s="139" t="str">
        <f>E65</f>
        <v>&gt; 25% reduction in both energy consumption &amp; GhG</v>
      </c>
      <c r="E29" s="123"/>
    </row>
    <row r="30" spans="2:5" s="4" customFormat="1" ht="16" thickBot="1" x14ac:dyDescent="0.4">
      <c r="B30" s="98"/>
      <c r="C30" s="138" t="s">
        <v>181</v>
      </c>
      <c r="D30" s="139" t="str">
        <f>D28</f>
        <v>&gt; 35% reduction in both energy consumption &amp; GhG</v>
      </c>
      <c r="E30" s="123"/>
    </row>
    <row r="31" spans="2:5" s="4" customFormat="1" ht="15.5" x14ac:dyDescent="0.35">
      <c r="B31" s="98"/>
      <c r="C31" s="57"/>
      <c r="D31" s="113"/>
      <c r="E31" s="123"/>
    </row>
    <row r="32" spans="2:5" s="4" customFormat="1" ht="18.5" x14ac:dyDescent="0.45">
      <c r="B32" s="98"/>
      <c r="C32" s="101" t="s">
        <v>182</v>
      </c>
      <c r="D32" s="113"/>
      <c r="E32" s="123"/>
    </row>
    <row r="33" spans="2:9" s="4" customFormat="1" ht="15.5" x14ac:dyDescent="0.35">
      <c r="B33" s="98"/>
      <c r="C33" s="244" t="s">
        <v>183</v>
      </c>
      <c r="D33" s="244"/>
      <c r="E33" s="245"/>
    </row>
    <row r="34" spans="2:9" s="4" customFormat="1" ht="11.15" customHeight="1" x14ac:dyDescent="0.35">
      <c r="B34" s="98"/>
      <c r="C34" s="127"/>
      <c r="D34" s="127"/>
      <c r="E34" s="128"/>
    </row>
    <row r="35" spans="2:9" s="4" customFormat="1" ht="15.5" x14ac:dyDescent="0.35">
      <c r="B35" s="98"/>
      <c r="C35" s="129" t="s">
        <v>184</v>
      </c>
      <c r="D35" s="127"/>
      <c r="E35" s="128"/>
    </row>
    <row r="36" spans="2:9" s="4" customFormat="1" ht="15.5" x14ac:dyDescent="0.35">
      <c r="B36" s="98"/>
      <c r="C36" s="129" t="s">
        <v>185</v>
      </c>
      <c r="D36" s="127"/>
      <c r="E36" s="128"/>
    </row>
    <row r="37" spans="2:9" s="4" customFormat="1" ht="15.5" x14ac:dyDescent="0.35">
      <c r="B37" s="98"/>
      <c r="C37" s="129" t="s">
        <v>186</v>
      </c>
      <c r="D37" s="127"/>
      <c r="E37" s="128"/>
    </row>
    <row r="38" spans="2:9" s="4" customFormat="1" ht="15.5" x14ac:dyDescent="0.35">
      <c r="B38" s="98"/>
      <c r="C38" s="127"/>
      <c r="D38" s="127"/>
      <c r="E38" s="128"/>
    </row>
    <row r="39" spans="2:9" s="4" customFormat="1" ht="18.5" x14ac:dyDescent="0.45">
      <c r="B39" s="98"/>
      <c r="C39" s="101" t="s">
        <v>187</v>
      </c>
      <c r="D39" s="113"/>
      <c r="E39" s="123"/>
    </row>
    <row r="40" spans="2:9" s="4" customFormat="1" ht="72.650000000000006" customHeight="1" x14ac:dyDescent="0.35">
      <c r="B40" s="98"/>
      <c r="C40" s="242" t="s">
        <v>188</v>
      </c>
      <c r="D40" s="242"/>
      <c r="E40" s="243"/>
    </row>
    <row r="41" spans="2:9" s="4" customFormat="1" ht="21" customHeight="1" x14ac:dyDescent="0.35">
      <c r="B41" s="98"/>
      <c r="C41" s="130" t="s">
        <v>189</v>
      </c>
      <c r="D41" s="131"/>
      <c r="E41" s="132"/>
    </row>
    <row r="42" spans="2:9" s="4" customFormat="1" ht="21" customHeight="1" x14ac:dyDescent="0.35">
      <c r="B42" s="98"/>
      <c r="C42" s="130" t="s">
        <v>190</v>
      </c>
      <c r="D42" s="131"/>
      <c r="E42" s="132"/>
    </row>
    <row r="43" spans="2:9" s="4" customFormat="1" ht="16" thickBot="1" x14ac:dyDescent="0.4">
      <c r="B43" s="99"/>
      <c r="C43" s="133"/>
      <c r="D43" s="134"/>
      <c r="E43" s="135"/>
    </row>
    <row r="44" spans="2:9" s="4" customFormat="1" x14ac:dyDescent="0.35"/>
    <row r="45" spans="2:9" s="4" customFormat="1" hidden="1" x14ac:dyDescent="0.35">
      <c r="C45" s="30"/>
    </row>
    <row r="46" spans="2:9" s="4" customFormat="1" hidden="1" x14ac:dyDescent="0.35">
      <c r="C46" s="241" t="s">
        <v>155</v>
      </c>
      <c r="D46" s="241"/>
      <c r="E46" s="241"/>
      <c r="F46" s="241"/>
      <c r="G46" s="241"/>
      <c r="H46" s="241"/>
    </row>
    <row r="47" spans="2:9" s="4" customFormat="1" ht="15" hidden="1" thickBot="1" x14ac:dyDescent="0.4">
      <c r="C47" s="27" t="s">
        <v>191</v>
      </c>
    </row>
    <row r="48" spans="2:9" s="4" customFormat="1" ht="15" hidden="1" thickBot="1" x14ac:dyDescent="0.4">
      <c r="C48" s="21" t="s">
        <v>192</v>
      </c>
      <c r="D48" s="17" t="s">
        <v>193</v>
      </c>
      <c r="E48" s="18" t="s">
        <v>194</v>
      </c>
      <c r="G48" s="21" t="s">
        <v>192</v>
      </c>
      <c r="H48" s="18" t="s">
        <v>195</v>
      </c>
      <c r="I48" s="55"/>
    </row>
    <row r="49" spans="3:8" s="4" customFormat="1" hidden="1" x14ac:dyDescent="0.35">
      <c r="C49" s="11" t="s">
        <v>159</v>
      </c>
      <c r="D49" s="26">
        <v>0.3</v>
      </c>
      <c r="E49" s="22">
        <v>0.4</v>
      </c>
      <c r="G49" s="11" t="s">
        <v>159</v>
      </c>
      <c r="H49" s="23" t="e">
        <f>IF('Step 2- Rents &amp; Affordability'!D10&lt;$D$49,"DOES NOT MEET",IF('Step 2- Rents &amp; Affordability'!D10&lt;'Step 6- NHCF Funding'!$E$49,"MEETS","EXCEEDS"))</f>
        <v>#DIV/0!</v>
      </c>
    </row>
    <row r="50" spans="3:8" s="4" customFormat="1" hidden="1" x14ac:dyDescent="0.35">
      <c r="C50" s="11" t="s">
        <v>160</v>
      </c>
      <c r="D50" s="26">
        <v>0.8</v>
      </c>
      <c r="E50" s="22">
        <v>0.7</v>
      </c>
      <c r="G50" s="11" t="s">
        <v>160</v>
      </c>
      <c r="H50" s="23" t="str">
        <f>IF('Step 2- Rents &amp; Affordability'!G11&gt;$D$50,"DOES NOT MEET",IF('Step 2- Rents &amp; Affordability'!G11&lt;$E$50,"EXCEEDS","MEETS"))</f>
        <v>DOES NOT MEET</v>
      </c>
    </row>
    <row r="51" spans="3:8" s="4" customFormat="1" ht="15" hidden="1" thickBot="1" x14ac:dyDescent="0.4">
      <c r="C51" s="12" t="s">
        <v>5</v>
      </c>
      <c r="D51" s="28">
        <v>0.25</v>
      </c>
      <c r="E51" s="24">
        <v>0.3</v>
      </c>
      <c r="G51" s="12" t="s">
        <v>5</v>
      </c>
      <c r="H51" s="25" t="e">
        <f>VLOOKUP('Step 1- Questions'!D10,'Step 6- NHCF Funding'!$C$54:$D$59,2,0)</f>
        <v>#N/A</v>
      </c>
    </row>
    <row r="52" spans="3:8" s="4" customFormat="1" ht="15" hidden="1" thickBot="1" x14ac:dyDescent="0.4">
      <c r="D52" s="26"/>
      <c r="E52" s="26"/>
      <c r="G52" s="4" t="s">
        <v>196</v>
      </c>
      <c r="H52" s="5" t="e">
        <f>IF(AND(H49="EXCEEDS",H50="EXCEEDS",H51="EXCEEDS"),"EXCEEDS","MEETS")</f>
        <v>#DIV/0!</v>
      </c>
    </row>
    <row r="53" spans="3:8" s="4" customFormat="1" ht="15" hidden="1" thickBot="1" x14ac:dyDescent="0.4">
      <c r="C53" s="68" t="s">
        <v>197</v>
      </c>
      <c r="D53" s="15"/>
      <c r="E53" s="6"/>
      <c r="H53" s="5"/>
    </row>
    <row r="54" spans="3:8" s="4" customFormat="1" ht="15" hidden="1" thickBot="1" x14ac:dyDescent="0.4">
      <c r="C54" s="14" t="s">
        <v>198</v>
      </c>
      <c r="D54" s="15" t="s">
        <v>199</v>
      </c>
      <c r="G54" s="239" t="s">
        <v>3</v>
      </c>
      <c r="H54" s="240"/>
    </row>
    <row r="55" spans="3:8" s="4" customFormat="1" hidden="1" x14ac:dyDescent="0.35">
      <c r="C55" s="11" t="s">
        <v>28</v>
      </c>
      <c r="D55" s="16" t="s">
        <v>200</v>
      </c>
      <c r="G55" s="51" t="s">
        <v>201</v>
      </c>
      <c r="H55" s="53" t="e">
        <f>'Step 2- Rents &amp; Affordability'!D10</f>
        <v>#DIV/0!</v>
      </c>
    </row>
    <row r="56" spans="3:8" s="4" customFormat="1" ht="15" hidden="1" thickBot="1" x14ac:dyDescent="0.4">
      <c r="C56" s="11" t="s">
        <v>202</v>
      </c>
      <c r="D56" s="16" t="s">
        <v>199</v>
      </c>
      <c r="G56" s="52" t="s">
        <v>203</v>
      </c>
      <c r="H56" s="54" t="str">
        <f>'Step 2- Rents &amp; Affordability'!G11</f>
        <v>N/A</v>
      </c>
    </row>
    <row r="57" spans="3:8" s="4" customFormat="1" ht="15" hidden="1" thickBot="1" x14ac:dyDescent="0.4">
      <c r="C57" s="11" t="s">
        <v>204</v>
      </c>
      <c r="D57" s="16" t="s">
        <v>200</v>
      </c>
      <c r="G57" s="48" t="s">
        <v>205</v>
      </c>
      <c r="H57" s="50" t="e">
        <f>IF(AND(H49="Exceeds",H50="EXCEEDS"),"EXCEEDS","MEETS")</f>
        <v>#DIV/0!</v>
      </c>
    </row>
    <row r="58" spans="3:8" s="4" customFormat="1" hidden="1" x14ac:dyDescent="0.35">
      <c r="C58" s="11" t="s">
        <v>206</v>
      </c>
      <c r="D58" s="16" t="s">
        <v>199</v>
      </c>
      <c r="G58" s="47"/>
      <c r="H58" s="49"/>
    </row>
    <row r="59" spans="3:8" s="4" customFormat="1" ht="15" hidden="1" thickBot="1" x14ac:dyDescent="0.4">
      <c r="C59" s="12" t="s">
        <v>207</v>
      </c>
      <c r="D59" s="13" t="s">
        <v>200</v>
      </c>
      <c r="G59" s="64" t="s">
        <v>208</v>
      </c>
      <c r="H59" s="65" t="str">
        <f>IF(OR('Step 2- Rents &amp; Affordability'!$D$27='Step 6- NHCF Funding'!C42,'Step 2- Rents &amp; Affordability'!$D$27='Step 6- NHCF Funding'!C41),"Y","N")</f>
        <v>N</v>
      </c>
    </row>
    <row r="60" spans="3:8" s="4" customFormat="1" hidden="1" x14ac:dyDescent="0.35">
      <c r="C60" s="6"/>
    </row>
    <row r="61" spans="3:8" s="4" customFormat="1" hidden="1" x14ac:dyDescent="0.35"/>
    <row r="62" spans="3:8" s="4" customFormat="1" hidden="1" x14ac:dyDescent="0.35">
      <c r="D62" s="27" t="s">
        <v>209</v>
      </c>
    </row>
    <row r="63" spans="3:8" s="4" customFormat="1" hidden="1" x14ac:dyDescent="0.35">
      <c r="D63" s="4" t="s">
        <v>210</v>
      </c>
      <c r="E63" s="4" t="s">
        <v>211</v>
      </c>
    </row>
    <row r="64" spans="3:8" s="4" customFormat="1" hidden="1" x14ac:dyDescent="0.35">
      <c r="C64" s="4">
        <v>2015</v>
      </c>
      <c r="D64" s="4" t="s">
        <v>210</v>
      </c>
      <c r="E64" s="4" t="s">
        <v>212</v>
      </c>
    </row>
    <row r="65" spans="3:6" s="4" customFormat="1" hidden="1" x14ac:dyDescent="0.35">
      <c r="C65" s="4">
        <v>2017</v>
      </c>
      <c r="D65" s="4" t="s">
        <v>210</v>
      </c>
      <c r="E65" s="4" t="s">
        <v>213</v>
      </c>
    </row>
    <row r="66" spans="3:6" s="4" customFormat="1" hidden="1" x14ac:dyDescent="0.35"/>
    <row r="67" spans="3:6" s="4" customFormat="1" hidden="1" x14ac:dyDescent="0.35"/>
    <row r="68" spans="3:6" s="4" customFormat="1" hidden="1" x14ac:dyDescent="0.35">
      <c r="D68" s="47" t="s">
        <v>25</v>
      </c>
      <c r="E68" s="6" t="s">
        <v>214</v>
      </c>
    </row>
    <row r="69" spans="3:6" s="4" customFormat="1" hidden="1" x14ac:dyDescent="0.35">
      <c r="C69" s="90" t="s">
        <v>215</v>
      </c>
      <c r="D69" s="71">
        <v>50000</v>
      </c>
      <c r="E69" s="81">
        <v>15000</v>
      </c>
    </row>
    <row r="70" spans="3:6" s="4" customFormat="1" hidden="1" x14ac:dyDescent="0.35">
      <c r="C70" s="72" t="s">
        <v>216</v>
      </c>
      <c r="D70" s="75"/>
      <c r="E70" s="82"/>
    </row>
    <row r="71" spans="3:6" s="4" customFormat="1" hidden="1" x14ac:dyDescent="0.35">
      <c r="C71" s="73" t="s">
        <v>217</v>
      </c>
      <c r="D71" s="76">
        <v>25000</v>
      </c>
      <c r="E71" s="83">
        <v>5000</v>
      </c>
    </row>
    <row r="72" spans="3:6" s="4" customFormat="1" hidden="1" x14ac:dyDescent="0.35">
      <c r="C72" s="73" t="s">
        <v>218</v>
      </c>
      <c r="D72" s="76">
        <v>25000</v>
      </c>
      <c r="E72" s="83">
        <v>5000</v>
      </c>
    </row>
    <row r="73" spans="3:6" s="4" customFormat="1" hidden="1" x14ac:dyDescent="0.35">
      <c r="C73" s="74" t="s">
        <v>219</v>
      </c>
      <c r="D73" s="77">
        <v>25000</v>
      </c>
      <c r="E73" s="84">
        <v>5000</v>
      </c>
    </row>
    <row r="74" spans="3:6" s="4" customFormat="1" hidden="1" x14ac:dyDescent="0.35"/>
    <row r="75" spans="3:6" s="4" customFormat="1" hidden="1" x14ac:dyDescent="0.35">
      <c r="C75" s="72" t="s">
        <v>220</v>
      </c>
      <c r="D75" s="69"/>
      <c r="E75" s="78"/>
    </row>
    <row r="76" spans="3:6" s="4" customFormat="1" hidden="1" x14ac:dyDescent="0.35">
      <c r="C76" s="73" t="s">
        <v>215</v>
      </c>
      <c r="D76" s="87">
        <f>D69</f>
        <v>50000</v>
      </c>
      <c r="E76" s="85">
        <f>E69</f>
        <v>15000</v>
      </c>
    </row>
    <row r="77" spans="3:6" s="4" customFormat="1" hidden="1" x14ac:dyDescent="0.35">
      <c r="C77" s="73" t="s">
        <v>217</v>
      </c>
      <c r="D77" s="87" t="e">
        <f>IF($H$52="EXCEEDS",$D$71,0)</f>
        <v>#DIV/0!</v>
      </c>
      <c r="E77" s="79" t="e">
        <f>IF($H$52="EXCEEDS",$E$71,0)</f>
        <v>#DIV/0!</v>
      </c>
      <c r="F77" s="4" t="e">
        <f>H57</f>
        <v>#DIV/0!</v>
      </c>
    </row>
    <row r="78" spans="3:6" s="4" customFormat="1" hidden="1" x14ac:dyDescent="0.35">
      <c r="C78" s="73" t="s">
        <v>218</v>
      </c>
      <c r="D78" s="88">
        <f>IF(H59="Y",$D$72,0)</f>
        <v>0</v>
      </c>
      <c r="E78" s="79">
        <f>IF(H59="Y",$E$72,0)</f>
        <v>0</v>
      </c>
      <c r="F78" s="4" t="str">
        <f>H59</f>
        <v>N</v>
      </c>
    </row>
    <row r="79" spans="3:6" s="4" customFormat="1" hidden="1" x14ac:dyDescent="0.35">
      <c r="C79" s="73" t="s">
        <v>219</v>
      </c>
      <c r="D79" s="88">
        <f>IF('Step 1- Questions'!D8="Yes", $D$73, 0)</f>
        <v>0</v>
      </c>
      <c r="E79" s="80">
        <f>IF('Step 1- Questions'!D8="Yes", $E$73, 0)</f>
        <v>0</v>
      </c>
      <c r="F79" s="4">
        <f>'Step 1- Questions'!D8</f>
        <v>0</v>
      </c>
    </row>
    <row r="80" spans="3:6" s="4" customFormat="1" hidden="1" x14ac:dyDescent="0.35">
      <c r="C80" s="70" t="s">
        <v>196</v>
      </c>
      <c r="D80" s="89" t="e">
        <f>SUM(D76:D79)</f>
        <v>#DIV/0!</v>
      </c>
      <c r="E80" s="86" t="e">
        <f>SUM(E76:E79)</f>
        <v>#DIV/0!</v>
      </c>
    </row>
    <row r="81" s="4" customFormat="1" hidden="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pans="3:4" x14ac:dyDescent="0.35">
      <c r="C113" s="4"/>
      <c r="D113" s="4"/>
    </row>
    <row r="114" spans="3:4" x14ac:dyDescent="0.35">
      <c r="C114" s="4"/>
      <c r="D114" s="4"/>
    </row>
    <row r="115" spans="3:4" x14ac:dyDescent="0.35">
      <c r="C115" s="4"/>
      <c r="D115" s="4"/>
    </row>
    <row r="116" spans="3:4" x14ac:dyDescent="0.35">
      <c r="C116" s="4"/>
      <c r="D116" s="4"/>
    </row>
    <row r="117" spans="3:4" x14ac:dyDescent="0.35">
      <c r="C117" s="4"/>
      <c r="D117" s="4"/>
    </row>
    <row r="118" spans="3:4" x14ac:dyDescent="0.35">
      <c r="C118" s="4"/>
      <c r="D118" s="4"/>
    </row>
    <row r="119" spans="3:4" x14ac:dyDescent="0.35">
      <c r="C119" s="4"/>
      <c r="D119" s="4"/>
    </row>
    <row r="120" spans="3:4" x14ac:dyDescent="0.35">
      <c r="C120" s="4"/>
      <c r="D120" s="4"/>
    </row>
    <row r="121" spans="3:4" x14ac:dyDescent="0.35">
      <c r="C121" s="4"/>
      <c r="D121" s="4"/>
    </row>
    <row r="122" spans="3:4" x14ac:dyDescent="0.35">
      <c r="C122" s="4"/>
      <c r="D122" s="4"/>
    </row>
    <row r="123" spans="3:4" x14ac:dyDescent="0.35">
      <c r="C123" s="4"/>
      <c r="D123" s="4"/>
    </row>
    <row r="124" spans="3:4" x14ac:dyDescent="0.35">
      <c r="C124" s="4"/>
      <c r="D124" s="4"/>
    </row>
    <row r="125" spans="3:4" x14ac:dyDescent="0.35">
      <c r="C125" s="4"/>
      <c r="D125" s="4"/>
    </row>
    <row r="126" spans="3:4" x14ac:dyDescent="0.35">
      <c r="C126" s="4"/>
      <c r="D126" s="4"/>
    </row>
    <row r="127" spans="3:4" x14ac:dyDescent="0.35">
      <c r="C127" s="4"/>
      <c r="D127" s="4"/>
    </row>
    <row r="128" spans="3:4" x14ac:dyDescent="0.35">
      <c r="C128" s="4"/>
      <c r="D128" s="4"/>
    </row>
    <row r="129" spans="3:4" x14ac:dyDescent="0.35">
      <c r="C129" s="4"/>
      <c r="D129" s="4"/>
    </row>
    <row r="130" spans="3:4" x14ac:dyDescent="0.35">
      <c r="C130" s="4"/>
      <c r="D130" s="4"/>
    </row>
    <row r="131" spans="3:4" x14ac:dyDescent="0.35">
      <c r="C131" s="4"/>
      <c r="D131" s="4"/>
    </row>
    <row r="132" spans="3:4" x14ac:dyDescent="0.35">
      <c r="C132" s="4"/>
      <c r="D132" s="4"/>
    </row>
    <row r="133" spans="3:4" x14ac:dyDescent="0.35">
      <c r="C133" s="4"/>
      <c r="D133" s="4"/>
    </row>
    <row r="134" spans="3:4" x14ac:dyDescent="0.35">
      <c r="C134" s="4"/>
      <c r="D134" s="4"/>
    </row>
    <row r="135" spans="3:4" x14ac:dyDescent="0.35">
      <c r="C135" s="4"/>
      <c r="D135" s="4"/>
    </row>
    <row r="136" spans="3:4" x14ac:dyDescent="0.35">
      <c r="C136" s="4"/>
      <c r="D136" s="4"/>
    </row>
    <row r="137" spans="3:4" x14ac:dyDescent="0.35">
      <c r="C137" s="4"/>
      <c r="D137" s="4"/>
    </row>
    <row r="138" spans="3:4" x14ac:dyDescent="0.35">
      <c r="C138" s="4"/>
      <c r="D138" s="4"/>
    </row>
    <row r="139" spans="3:4" x14ac:dyDescent="0.35">
      <c r="C139" s="4"/>
      <c r="D139" s="4"/>
    </row>
    <row r="140" spans="3:4" x14ac:dyDescent="0.35">
      <c r="C140" s="4"/>
      <c r="D140" s="4"/>
    </row>
    <row r="141" spans="3:4" x14ac:dyDescent="0.35">
      <c r="C141" s="4"/>
      <c r="D141" s="4"/>
    </row>
  </sheetData>
  <sheetProtection algorithmName="SHA-512" hashValue="dxLu2R2v5qjEnjeGn1DqNNGqn/rZsl5SGSNbVXAsBnEZRNMfi2r9bs3vLTje0L5HzA9/2H/vNkDGurPV2c9d/Q==" saltValue="4I9pHxPgGxffdtVZhxFmWQ==" spinCount="100000" sheet="1" objects="1" scenarios="1"/>
  <mergeCells count="10">
    <mergeCell ref="C9:C10"/>
    <mergeCell ref="C2:D2"/>
    <mergeCell ref="G54:H54"/>
    <mergeCell ref="C46:H46"/>
    <mergeCell ref="C40:E40"/>
    <mergeCell ref="C33:E33"/>
    <mergeCell ref="C19:D19"/>
    <mergeCell ref="C21:D21"/>
    <mergeCell ref="C24:D24"/>
    <mergeCell ref="C11:D11"/>
  </mergeCells>
  <conditionalFormatting sqref="D27">
    <cfRule type="containsText" dxfId="2" priority="10" operator="containsText" text="Y">
      <formula>NOT(ISERROR(SEARCH("Y",D27)))</formula>
    </cfRule>
  </conditionalFormatting>
  <hyperlinks>
    <hyperlink ref="C41" r:id="rId1" location="Profile/2270/3/Toronto" display="1) Toronto" xr:uid="{FBC22F4A-515A-40BA-A442-1AB0D69C2083}"/>
    <hyperlink ref="C42" r:id="rId2" location="Profile/2410/3/Vancouver" display="2) Vancouver" xr:uid="{8C0F7CDF-E752-4925-AF86-BC79882B8F2B}"/>
    <hyperlink ref="C35" r:id="rId3" xr:uid="{BADF31C8-AEAF-4AD0-AD63-847D25FF1606}"/>
    <hyperlink ref="C36" r:id="rId4" xr:uid="{DE04619D-6FD9-4AF2-AC4F-5D54ECC131F3}"/>
    <hyperlink ref="C37" r:id="rId5" xr:uid="{F5A44F4A-125B-4881-8F4D-553496490EDE}"/>
  </hyperlinks>
  <pageMargins left="0.7" right="0.7" top="0.75" bottom="0.75" header="0.3" footer="0.3"/>
  <pageSetup orientation="portrait" r:id="rId6"/>
  <extLst>
    <ext xmlns:x14="http://schemas.microsoft.com/office/spreadsheetml/2009/9/main" uri="{78C0D931-6437-407d-A8EE-F0AAD7539E65}">
      <x14:conditionalFormattings>
        <x14:conditionalFormatting xmlns:xm="http://schemas.microsoft.com/office/excel/2006/main">
          <x14:cfRule type="containsText" priority="13" operator="containsText" id="{B8AC63E2-A356-4860-A759-F10B0B3309C4}">
            <xm:f>NOT(ISERROR(SEARCH(-Y,D27)))</xm:f>
            <xm:f>-Y</xm:f>
            <x14:dxf>
              <font>
                <color rgb="FF9C0006"/>
              </font>
              <fill>
                <patternFill>
                  <bgColor rgb="FFFFC7CE"/>
                </patternFill>
              </fill>
            </x14:dxf>
          </x14:cfRule>
          <x14:cfRule type="containsText" priority="14" operator="containsText" id="{E6E003ED-15C0-468B-8333-6E2E078E381C}">
            <xm:f>NOT(ISERROR(SEARCH(-Y,D27)))</xm:f>
            <xm:f>-Y</xm:f>
            <x14:dxf>
              <font>
                <color rgb="FF006100"/>
              </font>
              <fill>
                <patternFill>
                  <bgColor rgb="FFC6EFCE"/>
                </patternFill>
              </fill>
            </x14:dxf>
          </x14:cfRule>
          <xm:sqref>D27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E3:E60"/>
  <sheetViews>
    <sheetView topLeftCell="A42" workbookViewId="0">
      <selection activeCell="E65" sqref="E65"/>
    </sheetView>
  </sheetViews>
  <sheetFormatPr defaultRowHeight="14.5" x14ac:dyDescent="0.35"/>
  <cols>
    <col min="5" max="5" width="47.1796875" bestFit="1" customWidth="1"/>
    <col min="6" max="6" width="17.81640625" bestFit="1" customWidth="1"/>
    <col min="7" max="7" width="19.453125" bestFit="1" customWidth="1"/>
  </cols>
  <sheetData>
    <row r="3" spans="5:5" x14ac:dyDescent="0.35">
      <c r="E3" s="1" t="s">
        <v>221</v>
      </c>
    </row>
    <row r="4" spans="5:5" x14ac:dyDescent="0.35">
      <c r="E4" t="s">
        <v>222</v>
      </c>
    </row>
    <row r="5" spans="5:5" x14ac:dyDescent="0.35">
      <c r="E5" t="s">
        <v>223</v>
      </c>
    </row>
    <row r="6" spans="5:5" x14ac:dyDescent="0.35">
      <c r="E6" t="s">
        <v>224</v>
      </c>
    </row>
    <row r="7" spans="5:5" x14ac:dyDescent="0.35">
      <c r="E7" t="s">
        <v>225</v>
      </c>
    </row>
    <row r="8" spans="5:5" x14ac:dyDescent="0.35">
      <c r="E8" t="s">
        <v>226</v>
      </c>
    </row>
    <row r="9" spans="5:5" x14ac:dyDescent="0.35">
      <c r="E9" t="s">
        <v>227</v>
      </c>
    </row>
    <row r="10" spans="5:5" x14ac:dyDescent="0.35">
      <c r="E10" t="s">
        <v>228</v>
      </c>
    </row>
    <row r="11" spans="5:5" x14ac:dyDescent="0.35">
      <c r="E11" t="s">
        <v>229</v>
      </c>
    </row>
    <row r="12" spans="5:5" x14ac:dyDescent="0.35">
      <c r="E12" t="s">
        <v>230</v>
      </c>
    </row>
    <row r="13" spans="5:5" x14ac:dyDescent="0.35">
      <c r="E13" t="s">
        <v>231</v>
      </c>
    </row>
    <row r="14" spans="5:5" x14ac:dyDescent="0.35">
      <c r="E14" t="s">
        <v>232</v>
      </c>
    </row>
    <row r="15" spans="5:5" x14ac:dyDescent="0.35">
      <c r="E15" t="s">
        <v>233</v>
      </c>
    </row>
    <row r="17" spans="5:5" x14ac:dyDescent="0.35">
      <c r="E17" s="2" t="s">
        <v>92</v>
      </c>
    </row>
    <row r="18" spans="5:5" x14ac:dyDescent="0.35">
      <c r="E18" t="s">
        <v>234</v>
      </c>
    </row>
    <row r="19" spans="5:5" x14ac:dyDescent="0.35">
      <c r="E19" t="s">
        <v>235</v>
      </c>
    </row>
    <row r="22" spans="5:5" x14ac:dyDescent="0.35">
      <c r="E22" s="2" t="s">
        <v>236</v>
      </c>
    </row>
    <row r="23" spans="5:5" x14ac:dyDescent="0.35">
      <c r="E23" t="s">
        <v>237</v>
      </c>
    </row>
    <row r="24" spans="5:5" x14ac:dyDescent="0.35">
      <c r="E24" s="32" t="s">
        <v>238</v>
      </c>
    </row>
    <row r="25" spans="5:5" x14ac:dyDescent="0.35">
      <c r="E25" t="s">
        <v>239</v>
      </c>
    </row>
    <row r="27" spans="5:5" x14ac:dyDescent="0.35">
      <c r="E27" s="2" t="s">
        <v>240</v>
      </c>
    </row>
    <row r="28" spans="5:5" x14ac:dyDescent="0.35">
      <c r="E28" t="s">
        <v>241</v>
      </c>
    </row>
    <row r="29" spans="5:5" x14ac:dyDescent="0.35">
      <c r="E29" t="s">
        <v>242</v>
      </c>
    </row>
    <row r="30" spans="5:5" x14ac:dyDescent="0.35">
      <c r="E30" t="s">
        <v>37</v>
      </c>
    </row>
    <row r="32" spans="5:5" x14ac:dyDescent="0.35">
      <c r="E32" s="2" t="s">
        <v>34</v>
      </c>
    </row>
    <row r="33" spans="5:5" x14ac:dyDescent="0.35">
      <c r="E33" t="s">
        <v>243</v>
      </c>
    </row>
    <row r="34" spans="5:5" x14ac:dyDescent="0.35">
      <c r="E34" t="s">
        <v>35</v>
      </c>
    </row>
    <row r="35" spans="5:5" x14ac:dyDescent="0.35">
      <c r="E35" t="s">
        <v>244</v>
      </c>
    </row>
    <row r="36" spans="5:5" x14ac:dyDescent="0.35">
      <c r="E36" t="s">
        <v>245</v>
      </c>
    </row>
    <row r="37" spans="5:5" x14ac:dyDescent="0.35">
      <c r="E37" t="s">
        <v>98</v>
      </c>
    </row>
    <row r="39" spans="5:5" x14ac:dyDescent="0.35">
      <c r="E39" s="2" t="s">
        <v>246</v>
      </c>
    </row>
    <row r="40" spans="5:5" x14ac:dyDescent="0.35">
      <c r="E40" t="s">
        <v>247</v>
      </c>
    </row>
    <row r="41" spans="5:5" x14ac:dyDescent="0.35">
      <c r="E41" t="s">
        <v>248</v>
      </c>
    </row>
    <row r="42" spans="5:5" x14ac:dyDescent="0.35">
      <c r="E42" t="s">
        <v>63</v>
      </c>
    </row>
    <row r="43" spans="5:5" x14ac:dyDescent="0.35">
      <c r="E43" t="s">
        <v>249</v>
      </c>
    </row>
    <row r="44" spans="5:5" x14ac:dyDescent="0.35">
      <c r="E44" t="s">
        <v>250</v>
      </c>
    </row>
    <row r="46" spans="5:5" x14ac:dyDescent="0.35">
      <c r="E46" s="2" t="s">
        <v>251</v>
      </c>
    </row>
    <row r="47" spans="5:5" x14ac:dyDescent="0.35">
      <c r="E47" t="s">
        <v>252</v>
      </c>
    </row>
    <row r="48" spans="5:5" x14ac:dyDescent="0.35">
      <c r="E48" t="s">
        <v>60</v>
      </c>
    </row>
    <row r="49" spans="5:5" x14ac:dyDescent="0.35">
      <c r="E49" t="s">
        <v>253</v>
      </c>
    </row>
    <row r="50" spans="5:5" x14ac:dyDescent="0.35">
      <c r="E50" t="s">
        <v>254</v>
      </c>
    </row>
    <row r="51" spans="5:5" x14ac:dyDescent="0.35">
      <c r="E51" t="s">
        <v>98</v>
      </c>
    </row>
    <row r="53" spans="5:5" x14ac:dyDescent="0.35">
      <c r="E53" s="2" t="s">
        <v>97</v>
      </c>
    </row>
    <row r="54" spans="5:5" x14ac:dyDescent="0.35">
      <c r="E54" t="s">
        <v>189</v>
      </c>
    </row>
    <row r="55" spans="5:5" x14ac:dyDescent="0.35">
      <c r="E55" t="s">
        <v>190</v>
      </c>
    </row>
    <row r="56" spans="5:5" x14ac:dyDescent="0.35">
      <c r="E56" t="s">
        <v>98</v>
      </c>
    </row>
    <row r="58" spans="5:5" x14ac:dyDescent="0.35">
      <c r="E58" s="2" t="s">
        <v>257</v>
      </c>
    </row>
    <row r="59" spans="5:5" x14ac:dyDescent="0.35">
      <c r="E59" t="s">
        <v>255</v>
      </c>
    </row>
    <row r="60" spans="5:5" x14ac:dyDescent="0.35">
      <c r="E60" t="s">
        <v>256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57010D8844A84DB33DD06B7D9F0DFF" ma:contentTypeVersion="14" ma:contentTypeDescription="Create a new document." ma:contentTypeScope="" ma:versionID="9be4c4133e245c663f4aede207b3ed9f">
  <xsd:schema xmlns:xsd="http://www.w3.org/2001/XMLSchema" xmlns:xs="http://www.w3.org/2001/XMLSchema" xmlns:p="http://schemas.microsoft.com/office/2006/metadata/properties" xmlns:ns1="http://schemas.microsoft.com/sharepoint/v3" xmlns:ns3="daa60d35-c01b-4d44-9e83-234f3af2d18e" xmlns:ns4="bc528b19-b5bb-4363-9895-69df819aeb95" targetNamespace="http://schemas.microsoft.com/office/2006/metadata/properties" ma:root="true" ma:fieldsID="6ef051237132d080969877bf7304172d" ns1:_="" ns3:_="" ns4:_="">
    <xsd:import namespace="http://schemas.microsoft.com/sharepoint/v3"/>
    <xsd:import namespace="daa60d35-c01b-4d44-9e83-234f3af2d18e"/>
    <xsd:import namespace="bc528b19-b5bb-4363-9895-69df819aeb9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a60d35-c01b-4d44-9e83-234f3af2d1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528b19-b5bb-4363-9895-69df819aeb9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1793F9-F5CF-4888-9460-EDEDDB1A1A7C}">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6F81806-1C21-4309-9649-11A92BB6CFA9}">
  <ds:schemaRefs>
    <ds:schemaRef ds:uri="http://schemas.microsoft.com/sharepoint/v3/contenttype/forms"/>
  </ds:schemaRefs>
</ds:datastoreItem>
</file>

<file path=customXml/itemProps3.xml><?xml version="1.0" encoding="utf-8"?>
<ds:datastoreItem xmlns:ds="http://schemas.openxmlformats.org/officeDocument/2006/customXml" ds:itemID="{E00BC471-CC55-40F6-B82D-4B330639A7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aa60d35-c01b-4d44-9e83-234f3af2d18e"/>
    <ds:schemaRef ds:uri="bc528b19-b5bb-4363-9895-69df819aeb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Program Requirements</vt:lpstr>
      <vt:lpstr>Step 1- Questions</vt:lpstr>
      <vt:lpstr>Step 2- Rents &amp; Affordability</vt:lpstr>
      <vt:lpstr>Step 3- Capital Budget</vt:lpstr>
      <vt:lpstr>Step 4- Operating Budget</vt:lpstr>
      <vt:lpstr>Step 5- Eligibility Check</vt:lpstr>
      <vt:lpstr>Step 6- NHCF Funding</vt:lpstr>
      <vt:lpstr>Info for drop downs (Hide)</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bmcshane</dc:creator>
  <cp:keywords/>
  <dc:description/>
  <cp:lastModifiedBy>Brittany McShane</cp:lastModifiedBy>
  <cp:revision/>
  <dcterms:created xsi:type="dcterms:W3CDTF">2021-10-14T14:48:21Z</dcterms:created>
  <dcterms:modified xsi:type="dcterms:W3CDTF">2022-04-27T19:29:35Z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0x010100F457010D8844A84DB33DD06B7D9F0DFF</vt:lpwstr>
  </property>
</Properties>
</file>